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uckayaAYu\Desktop\"/>
    </mc:Choice>
  </mc:AlternateContent>
  <xr:revisionPtr revIDLastSave="0" documentId="8_{7D68F05A-BE57-4C20-B5D3-7CEFDC60FDF1}" xr6:coauthVersionLast="47" xr6:coauthVersionMax="47" xr10:uidLastSave="{00000000-0000-0000-0000-000000000000}"/>
  <bookViews>
    <workbookView xWindow="-120" yWindow="-120" windowWidth="29040" windowHeight="15840" activeTab="1" xr2:uid="{10D4680D-72EA-40AD-BD43-D373F77836FD}"/>
  </bookViews>
  <sheets>
    <sheet name="дачные" sheetId="2" r:id="rId1"/>
    <sheet name="регулярные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53" i="1" l="1"/>
  <c r="D653" i="1" s="1"/>
  <c r="E653" i="1" s="1"/>
  <c r="F653" i="1" s="1"/>
  <c r="H653" i="1" s="1"/>
  <c r="C652" i="1"/>
  <c r="D652" i="1" s="1"/>
  <c r="E652" i="1" s="1"/>
  <c r="F652" i="1" s="1"/>
  <c r="D651" i="1"/>
  <c r="E651" i="1" s="1"/>
  <c r="F651" i="1" s="1"/>
  <c r="H651" i="1" s="1"/>
  <c r="D650" i="1"/>
  <c r="E650" i="1" s="1"/>
  <c r="F650" i="1" s="1"/>
  <c r="G650" i="1" s="1"/>
  <c r="I650" i="1" s="1"/>
  <c r="D649" i="1"/>
  <c r="E649" i="1" s="1"/>
  <c r="F649" i="1" s="1"/>
  <c r="G649" i="1" s="1"/>
  <c r="I649" i="1" s="1"/>
  <c r="I653" i="1" l="1"/>
  <c r="J653" i="1" s="1"/>
  <c r="K653" i="1" s="1"/>
  <c r="L653" i="1" s="1"/>
  <c r="M653" i="1" s="1"/>
  <c r="J649" i="1"/>
  <c r="K649" i="1" s="1"/>
  <c r="L649" i="1" s="1"/>
  <c r="M649" i="1" s="1"/>
  <c r="N649" i="1" s="1"/>
  <c r="J650" i="1"/>
  <c r="K650" i="1" s="1"/>
  <c r="L650" i="1" s="1"/>
  <c r="M650" i="1" s="1"/>
  <c r="N650" i="1" s="1"/>
  <c r="I651" i="1"/>
  <c r="J651" i="1" s="1"/>
  <c r="K651" i="1" s="1"/>
  <c r="L651" i="1" s="1"/>
  <c r="M651" i="1" s="1"/>
  <c r="N651" i="1" s="1"/>
  <c r="H652" i="1"/>
  <c r="I652" i="1" s="1"/>
  <c r="J652" i="1" s="1"/>
  <c r="K652" i="1" s="1"/>
  <c r="L652" i="1" s="1"/>
  <c r="M652" i="1" s="1"/>
  <c r="N652" i="1" s="1"/>
  <c r="C561" i="1" l="1"/>
  <c r="D561" i="1" s="1"/>
  <c r="E561" i="1" s="1"/>
  <c r="F561" i="1" s="1"/>
  <c r="H561" i="1" s="1"/>
  <c r="I561" i="1" s="1"/>
  <c r="J561" i="1" s="1"/>
  <c r="K561" i="1" s="1"/>
  <c r="C554" i="1"/>
  <c r="D554" i="1" s="1"/>
  <c r="E554" i="1" s="1"/>
  <c r="F554" i="1" s="1"/>
  <c r="H554" i="1" s="1"/>
  <c r="I554" i="1" s="1"/>
  <c r="J554" i="1" s="1"/>
  <c r="K554" i="1" s="1"/>
  <c r="L554" i="1" s="1"/>
  <c r="C497" i="1" l="1"/>
  <c r="D497" i="1" s="1"/>
  <c r="E497" i="1" s="1"/>
  <c r="F497" i="1" s="1"/>
  <c r="H497" i="1" s="1"/>
  <c r="I497" i="1" s="1"/>
  <c r="J497" i="1" s="1"/>
  <c r="K497" i="1" s="1"/>
  <c r="L497" i="1" s="1"/>
  <c r="M497" i="1" s="1"/>
  <c r="N497" i="1" s="1"/>
  <c r="D496" i="1"/>
  <c r="E496" i="1" s="1"/>
  <c r="F496" i="1" s="1"/>
  <c r="G496" i="1" s="1"/>
  <c r="H496" i="1" s="1"/>
  <c r="J496" i="1" s="1"/>
  <c r="K496" i="1" s="1"/>
  <c r="L496" i="1" s="1"/>
  <c r="M496" i="1" s="1"/>
  <c r="N496" i="1" s="1"/>
  <c r="O496" i="1" s="1"/>
  <c r="P496" i="1" s="1"/>
  <c r="D495" i="1"/>
  <c r="E495" i="1" s="1"/>
  <c r="F495" i="1" s="1"/>
  <c r="H495" i="1" s="1"/>
  <c r="I495" i="1" s="1"/>
  <c r="J495" i="1" s="1"/>
  <c r="K495" i="1" s="1"/>
  <c r="L495" i="1" s="1"/>
  <c r="M495" i="1" s="1"/>
  <c r="N495" i="1" s="1"/>
  <c r="O495" i="1" s="1"/>
  <c r="P495" i="1" s="1"/>
  <c r="D494" i="1"/>
  <c r="E494" i="1" s="1"/>
  <c r="F494" i="1" s="1"/>
  <c r="G494" i="1" s="1"/>
  <c r="H494" i="1" s="1"/>
  <c r="J494" i="1" s="1"/>
  <c r="K494" i="1" s="1"/>
  <c r="L494" i="1" s="1"/>
  <c r="M494" i="1" s="1"/>
  <c r="N494" i="1" s="1"/>
  <c r="O494" i="1" s="1"/>
  <c r="P494" i="1" s="1"/>
  <c r="D493" i="1"/>
  <c r="E493" i="1" s="1"/>
  <c r="F493" i="1" s="1"/>
  <c r="G493" i="1" s="1"/>
  <c r="H493" i="1" s="1"/>
  <c r="J493" i="1" s="1"/>
  <c r="K493" i="1" s="1"/>
  <c r="L493" i="1" s="1"/>
  <c r="M493" i="1" s="1"/>
  <c r="N493" i="1" s="1"/>
  <c r="O493" i="1" s="1"/>
  <c r="P493" i="1" s="1"/>
  <c r="D492" i="1"/>
  <c r="E492" i="1" s="1"/>
  <c r="F492" i="1" s="1"/>
  <c r="G492" i="1" s="1"/>
  <c r="H492" i="1" s="1"/>
  <c r="J492" i="1" s="1"/>
  <c r="K492" i="1" s="1"/>
  <c r="L492" i="1" s="1"/>
  <c r="M492" i="1" s="1"/>
  <c r="N492" i="1" s="1"/>
  <c r="O492" i="1" s="1"/>
  <c r="P492" i="1" s="1"/>
  <c r="D476" i="1" l="1"/>
  <c r="E476" i="1" s="1"/>
  <c r="F476" i="1" s="1"/>
  <c r="G476" i="1" s="1"/>
  <c r="I476" i="1" s="1"/>
  <c r="J476" i="1" s="1"/>
  <c r="K476" i="1" s="1"/>
  <c r="L476" i="1" s="1"/>
  <c r="M476" i="1" s="1"/>
  <c r="N476" i="1" s="1"/>
  <c r="D477" i="1"/>
  <c r="E477" i="1" s="1"/>
  <c r="F477" i="1" s="1"/>
  <c r="G477" i="1" s="1"/>
  <c r="I477" i="1" s="1"/>
  <c r="J477" i="1" s="1"/>
  <c r="K477" i="1" s="1"/>
  <c r="L477" i="1" s="1"/>
  <c r="M477" i="1" s="1"/>
  <c r="C478" i="1"/>
  <c r="D478" i="1" s="1"/>
  <c r="E478" i="1" s="1"/>
  <c r="F478" i="1" s="1"/>
  <c r="H478" i="1" s="1"/>
  <c r="I478" i="1" s="1"/>
  <c r="J478" i="1" s="1"/>
  <c r="K478" i="1" s="1"/>
  <c r="L478" i="1" s="1"/>
  <c r="M478" i="1" s="1"/>
  <c r="C479" i="1"/>
  <c r="D479" i="1" s="1"/>
  <c r="E479" i="1" s="1"/>
  <c r="F479" i="1" s="1"/>
  <c r="H479" i="1" s="1"/>
  <c r="I479" i="1" s="1"/>
  <c r="J479" i="1" s="1"/>
  <c r="K479" i="1" s="1"/>
  <c r="L479" i="1" s="1"/>
  <c r="C363" i="1" l="1"/>
  <c r="D363" i="1" s="1"/>
  <c r="E363" i="1" s="1"/>
  <c r="F363" i="1" s="1"/>
  <c r="G363" i="1" s="1"/>
  <c r="H363" i="1" s="1"/>
  <c r="I363" i="1" s="1"/>
  <c r="J363" i="1" s="1"/>
  <c r="L363" i="1" s="1"/>
  <c r="M363" i="1" s="1"/>
  <c r="N363" i="1" s="1"/>
  <c r="O363" i="1" s="1"/>
  <c r="P363" i="1" s="1"/>
  <c r="Q363" i="1" s="1"/>
  <c r="R363" i="1" s="1"/>
  <c r="S363" i="1" s="1"/>
  <c r="T363" i="1" s="1"/>
  <c r="D362" i="1"/>
  <c r="E362" i="1" s="1"/>
  <c r="F362" i="1" s="1"/>
  <c r="G362" i="1" s="1"/>
  <c r="H362" i="1" s="1"/>
  <c r="I362" i="1" s="1"/>
  <c r="J362" i="1" s="1"/>
  <c r="L362" i="1" s="1"/>
  <c r="M362" i="1" s="1"/>
  <c r="N362" i="1" s="1"/>
  <c r="O362" i="1" s="1"/>
  <c r="P362" i="1" s="1"/>
  <c r="Q362" i="1" s="1"/>
  <c r="R362" i="1" s="1"/>
  <c r="S362" i="1" s="1"/>
  <c r="T362" i="1" s="1"/>
  <c r="U362" i="1" s="1"/>
  <c r="C357" i="1"/>
  <c r="D357" i="1" s="1"/>
  <c r="D356" i="1"/>
  <c r="E356" i="1" s="1"/>
  <c r="D355" i="1"/>
  <c r="E355" i="1" s="1"/>
  <c r="F355" i="1" l="1"/>
  <c r="F356" i="1"/>
  <c r="E357" i="1"/>
  <c r="F357" i="1" l="1"/>
  <c r="G356" i="1"/>
  <c r="G355" i="1"/>
  <c r="H356" i="1" l="1"/>
  <c r="G357" i="1"/>
  <c r="H355" i="1"/>
  <c r="H357" i="1" l="1"/>
  <c r="J357" i="1" s="1"/>
  <c r="J355" i="1"/>
  <c r="I356" i="1"/>
  <c r="J356" i="1" s="1"/>
  <c r="L356" i="1" s="1"/>
  <c r="M356" i="1" l="1"/>
  <c r="K355" i="1"/>
  <c r="L355" i="1" s="1"/>
  <c r="M355" i="1" s="1"/>
  <c r="N355" i="1" s="1"/>
  <c r="K357" i="1"/>
  <c r="L357" i="1" l="1"/>
  <c r="O355" i="1"/>
  <c r="N356" i="1"/>
  <c r="P355" i="1" l="1"/>
  <c r="O356" i="1"/>
  <c r="M357" i="1"/>
  <c r="P356" i="1" l="1"/>
  <c r="N357" i="1"/>
  <c r="Q355" i="1"/>
  <c r="R355" i="1" s="1"/>
  <c r="S355" i="1" l="1"/>
  <c r="O357" i="1"/>
  <c r="Q356" i="1"/>
  <c r="R356" i="1" l="1"/>
  <c r="P357" i="1"/>
  <c r="Q357" i="1" l="1"/>
  <c r="R357" i="1" l="1"/>
  <c r="C317" i="1" l="1"/>
  <c r="C316" i="1"/>
  <c r="D316" i="1" s="1"/>
  <c r="C315" i="1"/>
  <c r="D315" i="1" s="1"/>
  <c r="C314" i="1"/>
  <c r="D314" i="1" s="1"/>
  <c r="D313" i="1"/>
  <c r="E313" i="1" s="1"/>
  <c r="D312" i="1"/>
  <c r="E312" i="1" s="1"/>
  <c r="F312" i="1" s="1"/>
  <c r="D311" i="1"/>
  <c r="E311" i="1" s="1"/>
  <c r="E315" i="1" l="1"/>
  <c r="F311" i="1"/>
  <c r="G312" i="1"/>
  <c r="E316" i="1"/>
  <c r="E314" i="1"/>
  <c r="F313" i="1"/>
  <c r="D317" i="1"/>
  <c r="I312" i="1" l="1"/>
  <c r="F314" i="1"/>
  <c r="G313" i="1"/>
  <c r="G311" i="1"/>
  <c r="E317" i="1"/>
  <c r="F315" i="1"/>
  <c r="F316" i="1"/>
  <c r="H313" i="1" l="1"/>
  <c r="G315" i="1"/>
  <c r="H314" i="1"/>
  <c r="I314" i="1" s="1"/>
  <c r="J312" i="1"/>
  <c r="K312" i="1" s="1"/>
  <c r="H311" i="1"/>
  <c r="H316" i="1"/>
  <c r="F317" i="1"/>
  <c r="J314" i="1" l="1"/>
  <c r="L312" i="1"/>
  <c r="I315" i="1"/>
  <c r="I316" i="1"/>
  <c r="J311" i="1"/>
  <c r="G317" i="1"/>
  <c r="I317" i="1" s="1"/>
  <c r="J313" i="1"/>
  <c r="J316" i="1" l="1"/>
  <c r="M312" i="1"/>
  <c r="K313" i="1"/>
  <c r="J315" i="1"/>
  <c r="J317" i="1"/>
  <c r="K311" i="1"/>
  <c r="K314" i="1"/>
  <c r="K315" i="1" l="1"/>
  <c r="L311" i="1"/>
  <c r="N312" i="1"/>
  <c r="L313" i="1"/>
  <c r="K317" i="1"/>
  <c r="K316" i="1"/>
  <c r="L314" i="1"/>
  <c r="M313" i="1" l="1"/>
  <c r="M314" i="1"/>
  <c r="L317" i="1"/>
  <c r="L316" i="1"/>
  <c r="M311" i="1"/>
  <c r="L315" i="1"/>
  <c r="M315" i="1" l="1"/>
  <c r="N313" i="1"/>
  <c r="N314" i="1"/>
  <c r="N311" i="1"/>
  <c r="M316" i="1"/>
  <c r="M317" i="1"/>
  <c r="O311" i="1" l="1"/>
  <c r="N315" i="1"/>
  <c r="J303" i="1" l="1"/>
  <c r="K303" i="1" s="1"/>
  <c r="L303" i="1" s="1"/>
  <c r="M303" i="1" s="1"/>
  <c r="N303" i="1" s="1"/>
  <c r="O303" i="1" s="1"/>
  <c r="C303" i="1"/>
  <c r="D303" i="1" s="1"/>
  <c r="E303" i="1" s="1"/>
  <c r="F303" i="1" s="1"/>
  <c r="G303" i="1" s="1"/>
  <c r="J302" i="1"/>
  <c r="K302" i="1" s="1"/>
  <c r="L302" i="1" s="1"/>
  <c r="M302" i="1" s="1"/>
  <c r="N302" i="1" s="1"/>
  <c r="O302" i="1" s="1"/>
  <c r="C302" i="1"/>
  <c r="D302" i="1" s="1"/>
  <c r="E302" i="1" s="1"/>
  <c r="F302" i="1" s="1"/>
  <c r="G302" i="1" s="1"/>
  <c r="C288" i="1" l="1"/>
  <c r="D288" i="1" s="1"/>
  <c r="E288" i="1" s="1"/>
  <c r="F288" i="1" s="1"/>
  <c r="G288" i="1" s="1"/>
  <c r="H288" i="1" s="1"/>
  <c r="J288" i="1" s="1"/>
  <c r="K288" i="1" s="1"/>
  <c r="L288" i="1" s="1"/>
  <c r="M288" i="1" s="1"/>
  <c r="N288" i="1" s="1"/>
  <c r="O288" i="1" s="1"/>
  <c r="D287" i="1"/>
  <c r="E287" i="1" s="1"/>
  <c r="F287" i="1" s="1"/>
  <c r="G287" i="1" s="1"/>
  <c r="H287" i="1" s="1"/>
  <c r="J287" i="1" s="1"/>
  <c r="K287" i="1" s="1"/>
  <c r="L287" i="1" s="1"/>
  <c r="M287" i="1" s="1"/>
  <c r="N287" i="1" s="1"/>
  <c r="O287" i="1" s="1"/>
  <c r="P287" i="1" s="1"/>
  <c r="D286" i="1"/>
  <c r="E286" i="1" s="1"/>
  <c r="F286" i="1" s="1"/>
  <c r="G286" i="1" s="1"/>
  <c r="H286" i="1" s="1"/>
  <c r="I286" i="1" s="1"/>
  <c r="K286" i="1" s="1"/>
  <c r="L286" i="1" s="1"/>
  <c r="M286" i="1" s="1"/>
  <c r="N286" i="1" s="1"/>
  <c r="O286" i="1" s="1"/>
  <c r="P286" i="1" s="1"/>
  <c r="E285" i="1"/>
  <c r="F285" i="1" s="1"/>
  <c r="G285" i="1" s="1"/>
  <c r="H285" i="1" s="1"/>
  <c r="J285" i="1" s="1"/>
  <c r="K285" i="1" s="1"/>
  <c r="L285" i="1" s="1"/>
  <c r="M285" i="1" s="1"/>
  <c r="N285" i="1" s="1"/>
  <c r="O285" i="1" s="1"/>
  <c r="P285" i="1" s="1"/>
  <c r="Q285" i="1" s="1"/>
  <c r="E284" i="1"/>
  <c r="F284" i="1" s="1"/>
  <c r="G284" i="1" s="1"/>
  <c r="H284" i="1" s="1"/>
  <c r="I284" i="1" s="1"/>
  <c r="K284" i="1" s="1"/>
  <c r="L284" i="1" s="1"/>
  <c r="M284" i="1" s="1"/>
  <c r="N284" i="1" s="1"/>
  <c r="O284" i="1" s="1"/>
  <c r="P284" i="1" s="1"/>
  <c r="Q284" i="1" s="1"/>
  <c r="K159" i="1" l="1"/>
  <c r="C130" i="1" l="1"/>
  <c r="D130" i="1" s="1"/>
  <c r="E130" i="1" s="1"/>
  <c r="F130" i="1" s="1"/>
  <c r="G130" i="1" s="1"/>
  <c r="H130" i="1" s="1"/>
  <c r="J130" i="1" s="1"/>
  <c r="K130" i="1" s="1"/>
  <c r="L130" i="1" s="1"/>
  <c r="M130" i="1" s="1"/>
  <c r="N130" i="1" s="1"/>
  <c r="O130" i="1" s="1"/>
  <c r="P130" i="1" s="1"/>
  <c r="Q130" i="1" s="1"/>
  <c r="D115" i="1" l="1"/>
  <c r="E115" i="1" s="1"/>
  <c r="F115" i="1" s="1"/>
  <c r="G115" i="1" s="1"/>
  <c r="I115" i="1" s="1"/>
  <c r="J115" i="1" s="1"/>
  <c r="K115" i="1" s="1"/>
  <c r="L115" i="1" s="1"/>
  <c r="M115" i="1" s="1"/>
  <c r="N115" i="1" s="1"/>
  <c r="D114" i="1"/>
  <c r="E114" i="1" s="1"/>
  <c r="F114" i="1" s="1"/>
  <c r="G114" i="1" s="1"/>
  <c r="I114" i="1" s="1"/>
  <c r="J114" i="1" s="1"/>
  <c r="K114" i="1" s="1"/>
  <c r="L114" i="1" s="1"/>
  <c r="M114" i="1" s="1"/>
  <c r="N114" i="1" s="1"/>
  <c r="O114" i="1" s="1"/>
  <c r="D113" i="1"/>
  <c r="E113" i="1" s="1"/>
  <c r="F113" i="1" s="1"/>
  <c r="G113" i="1" s="1"/>
  <c r="I113" i="1" s="1"/>
  <c r="J113" i="1" s="1"/>
  <c r="K113" i="1" s="1"/>
  <c r="L113" i="1" s="1"/>
  <c r="M113" i="1" s="1"/>
  <c r="N113" i="1" s="1"/>
  <c r="O113" i="1" s="1"/>
  <c r="D112" i="1"/>
  <c r="E112" i="1" s="1"/>
  <c r="F112" i="1" s="1"/>
  <c r="G112" i="1" s="1"/>
  <c r="H112" i="1" s="1"/>
  <c r="I112" i="1" s="1"/>
  <c r="K112" i="1" s="1"/>
  <c r="L112" i="1" s="1"/>
  <c r="M112" i="1" s="1"/>
  <c r="N112" i="1" s="1"/>
  <c r="O112" i="1" s="1"/>
  <c r="D111" i="1"/>
  <c r="E111" i="1" s="1"/>
  <c r="F111" i="1" s="1"/>
  <c r="G111" i="1" s="1"/>
  <c r="I111" i="1" s="1"/>
  <c r="J111" i="1" s="1"/>
  <c r="K111" i="1" s="1"/>
  <c r="L111" i="1" s="1"/>
  <c r="M111" i="1" s="1"/>
  <c r="N111" i="1" s="1"/>
  <c r="P111" i="1" s="1"/>
  <c r="Q111" i="1" s="1"/>
  <c r="D89" i="1" l="1"/>
  <c r="E89" i="1" s="1"/>
  <c r="F89" i="1" s="1"/>
  <c r="G89" i="1" s="1"/>
  <c r="H89" i="1" s="1"/>
  <c r="J89" i="1" s="1"/>
  <c r="K89" i="1" s="1"/>
  <c r="L89" i="1" s="1"/>
  <c r="M89" i="1" s="1"/>
  <c r="N89" i="1" s="1"/>
  <c r="O89" i="1" s="1"/>
  <c r="D88" i="1"/>
  <c r="E88" i="1" s="1"/>
  <c r="F88" i="1" s="1"/>
  <c r="G88" i="1" s="1"/>
  <c r="I88" i="1" s="1"/>
  <c r="J88" i="1" s="1"/>
  <c r="K88" i="1" s="1"/>
  <c r="M88" i="1" s="1"/>
  <c r="N88" i="1" s="1"/>
  <c r="O88" i="1" s="1"/>
  <c r="Q88" i="1" s="1"/>
  <c r="R88" i="1" s="1"/>
  <c r="S88" i="1" s="1"/>
  <c r="T88" i="1" s="1"/>
  <c r="D87" i="1"/>
  <c r="E87" i="1" s="1"/>
  <c r="F87" i="1" s="1"/>
  <c r="G87" i="1" s="1"/>
  <c r="I87" i="1" s="1"/>
  <c r="J87" i="1" s="1"/>
  <c r="K87" i="1" s="1"/>
  <c r="L87" i="1" s="1"/>
  <c r="M87" i="1" s="1"/>
  <c r="N87" i="1" s="1"/>
  <c r="O87" i="1" s="1"/>
  <c r="C86" i="1"/>
  <c r="D86" i="1" s="1"/>
  <c r="E86" i="1" s="1"/>
  <c r="F86" i="1" s="1"/>
  <c r="G86" i="1" s="1"/>
  <c r="I86" i="1" s="1"/>
  <c r="J86" i="1" s="1"/>
  <c r="K86" i="1" s="1"/>
  <c r="L86" i="1" s="1"/>
  <c r="M86" i="1" s="1"/>
  <c r="C85" i="1"/>
  <c r="D85" i="1" s="1"/>
  <c r="E85" i="1" s="1"/>
  <c r="F85" i="1" s="1"/>
  <c r="G85" i="1" s="1"/>
  <c r="I85" i="1" s="1"/>
  <c r="J85" i="1" s="1"/>
  <c r="K85" i="1" s="1"/>
  <c r="L85" i="1" s="1"/>
  <c r="M85" i="1" s="1"/>
  <c r="N85" i="1" s="1"/>
  <c r="C84" i="1"/>
  <c r="D84" i="1" s="1"/>
  <c r="E84" i="1" s="1"/>
  <c r="F84" i="1" s="1"/>
  <c r="H84" i="1" s="1"/>
  <c r="I84" i="1" s="1"/>
  <c r="J84" i="1" s="1"/>
  <c r="L84" i="1" s="1"/>
  <c r="M84" i="1" s="1"/>
  <c r="N84" i="1" s="1"/>
  <c r="P84" i="1" s="1"/>
  <c r="Q84" i="1" s="1"/>
  <c r="R84" i="1" s="1"/>
  <c r="T84" i="1" s="1"/>
  <c r="C83" i="1"/>
  <c r="D83" i="1" s="1"/>
  <c r="E83" i="1" s="1"/>
  <c r="F83" i="1" s="1"/>
  <c r="G83" i="1" s="1"/>
  <c r="I83" i="1" s="1"/>
  <c r="J83" i="1" s="1"/>
  <c r="K83" i="1" s="1"/>
  <c r="L83" i="1" s="1"/>
  <c r="M83" i="1" s="1"/>
  <c r="N83" i="1" s="1"/>
  <c r="C82" i="1"/>
  <c r="D82" i="1" s="1"/>
  <c r="E82" i="1" s="1"/>
  <c r="F82" i="1" s="1"/>
  <c r="G82" i="1" s="1"/>
  <c r="I82" i="1" s="1"/>
  <c r="J82" i="1" s="1"/>
  <c r="K82" i="1" s="1"/>
  <c r="L82" i="1" s="1"/>
  <c r="M82" i="1" s="1"/>
  <c r="N82" i="1" s="1"/>
  <c r="C419" i="1" l="1"/>
  <c r="D419" i="1" s="1"/>
  <c r="E419" i="1" s="1"/>
  <c r="F419" i="1" s="1"/>
  <c r="G419" i="1" s="1"/>
  <c r="I419" i="1" s="1"/>
  <c r="J419" i="1" s="1"/>
  <c r="K419" i="1" s="1"/>
  <c r="L419" i="1" s="1"/>
  <c r="M419" i="1" s="1"/>
  <c r="C639" i="1" l="1"/>
  <c r="D639" i="1" s="1"/>
  <c r="E639" i="1" s="1"/>
  <c r="F639" i="1" s="1"/>
  <c r="G639" i="1" s="1"/>
  <c r="H639" i="1" s="1"/>
  <c r="I639" i="1" s="1"/>
  <c r="J639" i="1" s="1"/>
  <c r="K639" i="1" s="1"/>
  <c r="L639" i="1" s="1"/>
  <c r="M639" i="1" s="1"/>
  <c r="N639" i="1" s="1"/>
  <c r="O639" i="1" s="1"/>
  <c r="Q639" i="1" s="1"/>
  <c r="R639" i="1" s="1"/>
  <c r="S639" i="1" s="1"/>
  <c r="T639" i="1" s="1"/>
  <c r="Q640" i="1" s="1"/>
  <c r="R640" i="1" s="1"/>
  <c r="S640" i="1" s="1"/>
  <c r="C633" i="1"/>
  <c r="D633" i="1" s="1"/>
  <c r="E633" i="1" s="1"/>
  <c r="F633" i="1" s="1"/>
  <c r="G633" i="1" s="1"/>
  <c r="H633" i="1" s="1"/>
  <c r="I633" i="1" s="1"/>
  <c r="J633" i="1" s="1"/>
  <c r="K633" i="1" s="1"/>
  <c r="L633" i="1" s="1"/>
  <c r="N633" i="1" s="1"/>
  <c r="O633" i="1" s="1"/>
  <c r="P633" i="1" s="1"/>
  <c r="Q633" i="1" s="1"/>
  <c r="R633" i="1" s="1"/>
  <c r="S633" i="1" s="1"/>
  <c r="T633" i="1" s="1"/>
  <c r="Q635" i="1" s="1"/>
  <c r="R635" i="1" s="1"/>
  <c r="S635" i="1" s="1"/>
  <c r="C632" i="1"/>
  <c r="D632" i="1" s="1"/>
  <c r="E632" i="1" s="1"/>
  <c r="F632" i="1" s="1"/>
  <c r="G632" i="1" s="1"/>
  <c r="H632" i="1" s="1"/>
  <c r="I632" i="1" s="1"/>
  <c r="J632" i="1" s="1"/>
  <c r="L632" i="1" s="1"/>
  <c r="M632" i="1" s="1"/>
  <c r="N632" i="1" s="1"/>
  <c r="O632" i="1" s="1"/>
  <c r="P632" i="1" s="1"/>
  <c r="Q632" i="1" s="1"/>
  <c r="R632" i="1" s="1"/>
  <c r="S632" i="1" s="1"/>
  <c r="T632" i="1" s="1"/>
  <c r="Q634" i="1" s="1"/>
  <c r="R634" i="1" s="1"/>
  <c r="S634" i="1" s="1"/>
  <c r="D619" i="1" l="1"/>
  <c r="E619" i="1" s="1"/>
  <c r="H619" i="1" s="1"/>
  <c r="C619" i="1"/>
  <c r="D618" i="1"/>
  <c r="E618" i="1" s="1"/>
  <c r="C618" i="1"/>
  <c r="E617" i="1"/>
  <c r="G617" i="1" s="1"/>
  <c r="M617" i="1" s="1"/>
  <c r="N617" i="1" s="1"/>
  <c r="E616" i="1"/>
  <c r="G616" i="1" s="1"/>
  <c r="H616" i="1" s="1"/>
  <c r="K616" i="1" s="1"/>
  <c r="L616" i="1" s="1"/>
  <c r="M616" i="1" s="1"/>
  <c r="P616" i="1" s="1"/>
  <c r="Q616" i="1" s="1"/>
  <c r="F617" i="1" l="1"/>
  <c r="P617" i="1"/>
  <c r="Q617" i="1" s="1"/>
  <c r="O617" i="1"/>
  <c r="S616" i="1"/>
  <c r="T616" i="1" s="1"/>
  <c r="R616" i="1"/>
  <c r="G618" i="1"/>
  <c r="H618" i="1" s="1"/>
  <c r="N618" i="1" s="1"/>
  <c r="F618" i="1"/>
  <c r="I619" i="1"/>
  <c r="J619" i="1"/>
  <c r="M619" i="1" s="1"/>
  <c r="N619" i="1" s="1"/>
  <c r="F616" i="1"/>
  <c r="P618" i="1" l="1"/>
  <c r="Q618" i="1" s="1"/>
  <c r="O618" i="1"/>
  <c r="S620" i="1"/>
  <c r="T620" i="1" s="1"/>
  <c r="U616" i="1"/>
  <c r="P619" i="1"/>
  <c r="Q619" i="1" s="1"/>
  <c r="O619" i="1"/>
  <c r="S617" i="1"/>
  <c r="T617" i="1" s="1"/>
  <c r="R617" i="1"/>
  <c r="S621" i="1" l="1"/>
  <c r="T621" i="1" s="1"/>
  <c r="U617" i="1"/>
  <c r="S619" i="1"/>
  <c r="T619" i="1" s="1"/>
  <c r="R619" i="1"/>
  <c r="R618" i="1"/>
  <c r="S618" i="1"/>
  <c r="T618" i="1" s="1"/>
  <c r="S623" i="1" l="1"/>
  <c r="U619" i="1"/>
  <c r="S622" i="1"/>
  <c r="U618" i="1"/>
  <c r="C582" i="1" l="1"/>
  <c r="D582" i="1" s="1"/>
  <c r="E582" i="1" s="1"/>
  <c r="G582" i="1" s="1"/>
  <c r="H582" i="1" s="1"/>
  <c r="I582" i="1" s="1"/>
  <c r="J582" i="1" s="1"/>
  <c r="K582" i="1" s="1"/>
  <c r="M582" i="1" s="1"/>
  <c r="N582" i="1" s="1"/>
  <c r="O582" i="1" s="1"/>
  <c r="P582" i="1" s="1"/>
  <c r="Q582" i="1" s="1"/>
  <c r="C574" i="1" l="1"/>
  <c r="D574" i="1" s="1"/>
  <c r="E574" i="1" s="1"/>
  <c r="G574" i="1" s="1"/>
  <c r="H574" i="1" s="1"/>
  <c r="I574" i="1" s="1"/>
  <c r="J574" i="1" s="1"/>
  <c r="K574" i="1" s="1"/>
  <c r="L574" i="1" s="1"/>
  <c r="M574" i="1" s="1"/>
  <c r="C569" i="1"/>
  <c r="D569" i="1" s="1"/>
  <c r="E569" i="1" s="1"/>
  <c r="F569" i="1" s="1"/>
  <c r="G569" i="1" s="1"/>
  <c r="I569" i="1" s="1"/>
  <c r="J569" i="1" s="1"/>
  <c r="K569" i="1" s="1"/>
  <c r="L569" i="1" s="1"/>
  <c r="M569" i="1" s="1"/>
  <c r="C526" i="1" l="1"/>
  <c r="D526" i="1" s="1"/>
  <c r="E526" i="1" s="1"/>
  <c r="G526" i="1" s="1"/>
  <c r="H526" i="1" s="1"/>
  <c r="I526" i="1" s="1"/>
  <c r="J526" i="1" s="1"/>
  <c r="K526" i="1" s="1"/>
  <c r="L526" i="1" s="1"/>
  <c r="M526" i="1" s="1"/>
  <c r="D525" i="1"/>
  <c r="E525" i="1" s="1"/>
  <c r="F525" i="1" s="1"/>
  <c r="H525" i="1" s="1"/>
  <c r="I525" i="1" s="1"/>
  <c r="J525" i="1" s="1"/>
  <c r="K525" i="1" s="1"/>
  <c r="L525" i="1" s="1"/>
  <c r="M525" i="1" s="1"/>
  <c r="N525" i="1" s="1"/>
  <c r="C520" i="1"/>
  <c r="D520" i="1" s="1"/>
  <c r="E520" i="1" s="1"/>
  <c r="F520" i="1" s="1"/>
  <c r="H520" i="1" s="1"/>
  <c r="I520" i="1" s="1"/>
  <c r="J520" i="1" s="1"/>
  <c r="K520" i="1" s="1"/>
  <c r="L520" i="1" s="1"/>
  <c r="M520" i="1" s="1"/>
  <c r="N520" i="1" s="1"/>
  <c r="D519" i="1"/>
  <c r="E519" i="1" s="1"/>
  <c r="F519" i="1" s="1"/>
  <c r="G519" i="1" s="1"/>
  <c r="I519" i="1" s="1"/>
  <c r="J519" i="1" s="1"/>
  <c r="K519" i="1" s="1"/>
  <c r="L519" i="1" s="1"/>
  <c r="M519" i="1" s="1"/>
  <c r="N519" i="1" s="1"/>
  <c r="O519" i="1" s="1"/>
  <c r="C514" i="1"/>
  <c r="D514" i="1" s="1"/>
  <c r="E514" i="1" s="1"/>
  <c r="F514" i="1" s="1"/>
  <c r="H514" i="1" s="1"/>
  <c r="I514" i="1" s="1"/>
  <c r="J514" i="1" s="1"/>
  <c r="K514" i="1" s="1"/>
  <c r="L514" i="1" s="1"/>
  <c r="M514" i="1" s="1"/>
  <c r="N514" i="1" s="1"/>
  <c r="D513" i="1"/>
  <c r="E513" i="1" s="1"/>
  <c r="F513" i="1" s="1"/>
  <c r="G513" i="1" s="1"/>
  <c r="I513" i="1" s="1"/>
  <c r="J513" i="1" s="1"/>
  <c r="K513" i="1" s="1"/>
  <c r="L513" i="1" s="1"/>
  <c r="M513" i="1" s="1"/>
  <c r="N513" i="1" s="1"/>
  <c r="O513" i="1" s="1"/>
  <c r="C504" i="1" l="1"/>
  <c r="D504" i="1" s="1"/>
  <c r="E504" i="1" s="1"/>
  <c r="F504" i="1" s="1"/>
  <c r="G504" i="1" s="1"/>
  <c r="I504" i="1" s="1"/>
  <c r="J504" i="1" s="1"/>
  <c r="K504" i="1" s="1"/>
  <c r="L504" i="1" s="1"/>
  <c r="M504" i="1" s="1"/>
  <c r="N504" i="1" s="1"/>
  <c r="O504" i="1" s="1"/>
  <c r="P504" i="1" s="1"/>
  <c r="Q504" i="1" s="1"/>
  <c r="C503" i="1"/>
  <c r="D503" i="1" s="1"/>
  <c r="E503" i="1" s="1"/>
  <c r="F503" i="1" s="1"/>
  <c r="G503" i="1" s="1"/>
  <c r="H503" i="1" s="1"/>
  <c r="I503" i="1" s="1"/>
  <c r="K503" i="1" s="1"/>
  <c r="L503" i="1" s="1"/>
  <c r="M503" i="1" s="1"/>
  <c r="N503" i="1" s="1"/>
  <c r="O503" i="1" s="1"/>
  <c r="P503" i="1" s="1"/>
  <c r="Q503" i="1" s="1"/>
  <c r="C502" i="1"/>
  <c r="D502" i="1" s="1"/>
  <c r="E502" i="1" s="1"/>
  <c r="F502" i="1" s="1"/>
  <c r="G502" i="1" s="1"/>
  <c r="I502" i="1" s="1"/>
  <c r="J502" i="1" s="1"/>
  <c r="K502" i="1" s="1"/>
  <c r="L502" i="1" s="1"/>
  <c r="M502" i="1" s="1"/>
  <c r="N502" i="1" s="1"/>
  <c r="O502" i="1" s="1"/>
  <c r="P502" i="1" s="1"/>
  <c r="Q502" i="1" s="1"/>
  <c r="C466" i="1" l="1"/>
  <c r="D466" i="1" s="1"/>
  <c r="D467" i="1" l="1"/>
  <c r="E466" i="1"/>
  <c r="F466" i="1" l="1"/>
  <c r="E467" i="1"/>
  <c r="G466" i="1" l="1"/>
  <c r="F467" i="1"/>
  <c r="H466" i="1" l="1"/>
  <c r="G467" i="1"/>
  <c r="I466" i="1" l="1"/>
  <c r="H467" i="1"/>
  <c r="J466" i="1" l="1"/>
  <c r="I467" i="1"/>
  <c r="J467" i="1" l="1"/>
  <c r="K466" i="1"/>
  <c r="L466" i="1" l="1"/>
  <c r="N466" i="1" s="1"/>
  <c r="O466" i="1" s="1"/>
  <c r="P466" i="1" s="1"/>
  <c r="Q466" i="1" s="1"/>
  <c r="R466" i="1" s="1"/>
  <c r="S466" i="1" s="1"/>
  <c r="T466" i="1" s="1"/>
  <c r="S467" i="1" s="1"/>
  <c r="K467" i="1"/>
  <c r="D371" i="1" l="1"/>
  <c r="C376" i="1" s="1"/>
  <c r="D376" i="1" s="1"/>
  <c r="E376" i="1" s="1"/>
  <c r="F376" i="1" s="1"/>
  <c r="G376" i="1" s="1"/>
  <c r="H376" i="1" s="1"/>
  <c r="I376" i="1" s="1"/>
  <c r="K376" i="1" s="1"/>
  <c r="L376" i="1" s="1"/>
  <c r="M376" i="1" s="1"/>
  <c r="F371" i="1" l="1"/>
  <c r="G371" i="1" s="1"/>
  <c r="H371" i="1" s="1"/>
  <c r="I371" i="1" s="1"/>
  <c r="J371" i="1" s="1"/>
  <c r="K371" i="1" s="1"/>
  <c r="L371" i="1" s="1"/>
  <c r="N371" i="1" s="1"/>
  <c r="O371" i="1" s="1"/>
  <c r="P371" i="1" s="1"/>
  <c r="C347" i="1" l="1"/>
  <c r="D347" i="1" s="1"/>
  <c r="E347" i="1" s="1"/>
  <c r="F347" i="1" s="1"/>
  <c r="G347" i="1" s="1"/>
  <c r="I347" i="1" s="1"/>
  <c r="J347" i="1" s="1"/>
  <c r="K347" i="1" s="1"/>
  <c r="L347" i="1" s="1"/>
  <c r="M347" i="1" s="1"/>
  <c r="N347" i="1" s="1"/>
  <c r="C342" i="1"/>
  <c r="D342" i="1" s="1"/>
  <c r="E342" i="1" s="1"/>
  <c r="F342" i="1" s="1"/>
  <c r="G342" i="1" s="1"/>
  <c r="I342" i="1" s="1"/>
  <c r="J342" i="1" s="1"/>
  <c r="K342" i="1" s="1"/>
  <c r="L342" i="1" s="1"/>
  <c r="M342" i="1" s="1"/>
  <c r="N342" i="1" s="1"/>
  <c r="D341" i="1"/>
  <c r="E341" i="1" s="1"/>
  <c r="F341" i="1" s="1"/>
  <c r="G341" i="1" s="1"/>
  <c r="I341" i="1" s="1"/>
  <c r="J341" i="1" s="1"/>
  <c r="K341" i="1" s="1"/>
  <c r="L341" i="1" s="1"/>
  <c r="M341" i="1" s="1"/>
  <c r="N341" i="1" s="1"/>
  <c r="O341" i="1" s="1"/>
  <c r="E276" i="1" l="1"/>
  <c r="G276" i="1" s="1"/>
  <c r="J276" i="1" s="1"/>
  <c r="K276" i="1" s="1"/>
  <c r="M276" i="1" s="1"/>
  <c r="N276" i="1" s="1"/>
  <c r="O276" i="1" s="1"/>
  <c r="P276" i="1" s="1"/>
  <c r="E275" i="1"/>
  <c r="G275" i="1" s="1"/>
  <c r="H275" i="1" s="1"/>
  <c r="K275" i="1" s="1"/>
  <c r="M275" i="1" s="1"/>
  <c r="N275" i="1" s="1"/>
  <c r="O275" i="1" s="1"/>
  <c r="P275" i="1" s="1"/>
  <c r="E274" i="1"/>
  <c r="G274" i="1" s="1"/>
  <c r="J274" i="1" s="1"/>
  <c r="K274" i="1" s="1"/>
  <c r="M274" i="1" s="1"/>
  <c r="N274" i="1" s="1"/>
  <c r="O274" i="1" s="1"/>
  <c r="E273" i="1"/>
  <c r="G273" i="1" s="1"/>
  <c r="H273" i="1" s="1"/>
  <c r="K273" i="1" s="1"/>
  <c r="M273" i="1" s="1"/>
  <c r="N273" i="1" s="1"/>
  <c r="O273" i="1" s="1"/>
  <c r="P273" i="1" s="1"/>
  <c r="E272" i="1"/>
  <c r="G272" i="1" s="1"/>
  <c r="H272" i="1" s="1"/>
  <c r="J272" i="1" s="1"/>
  <c r="M272" i="1" s="1"/>
  <c r="N272" i="1" s="1"/>
  <c r="O272" i="1" s="1"/>
  <c r="P272" i="1" s="1"/>
  <c r="Q272" i="1" s="1"/>
  <c r="E271" i="1"/>
  <c r="G271" i="1" s="1"/>
  <c r="H271" i="1" s="1"/>
  <c r="K271" i="1" s="1"/>
  <c r="M271" i="1" s="1"/>
  <c r="N271" i="1" s="1"/>
  <c r="O271" i="1" s="1"/>
  <c r="P271" i="1" s="1"/>
  <c r="E270" i="1"/>
  <c r="G270" i="1" s="1"/>
  <c r="H270" i="1" s="1"/>
  <c r="J270" i="1" s="1"/>
  <c r="K270" i="1" s="1"/>
  <c r="N270" i="1" s="1"/>
  <c r="O270" i="1" s="1"/>
  <c r="P270" i="1" s="1"/>
  <c r="Q270" i="1" s="1"/>
  <c r="E269" i="1"/>
  <c r="G269" i="1" s="1"/>
  <c r="H269" i="1" s="1"/>
  <c r="K269" i="1" s="1"/>
  <c r="M269" i="1" s="1"/>
  <c r="N269" i="1" s="1"/>
  <c r="O269" i="1" s="1"/>
  <c r="P269" i="1" s="1"/>
  <c r="Q269" i="1" s="1"/>
  <c r="E268" i="1"/>
  <c r="G268" i="1" s="1"/>
  <c r="H268" i="1" s="1"/>
  <c r="J268" i="1" s="1"/>
  <c r="K268" i="1" s="1"/>
  <c r="N268" i="1" s="1"/>
  <c r="O268" i="1" s="1"/>
  <c r="P268" i="1" s="1"/>
  <c r="Q268" i="1" s="1"/>
  <c r="E184" i="1" l="1"/>
  <c r="F184" i="1" s="1"/>
  <c r="G184" i="1" s="1"/>
  <c r="H184" i="1" s="1"/>
  <c r="I184" i="1" s="1"/>
  <c r="K184" i="1" s="1"/>
  <c r="L184" i="1" s="1"/>
  <c r="M184" i="1" s="1"/>
  <c r="N184" i="1" s="1"/>
  <c r="F103" i="1" l="1"/>
  <c r="G103" i="1" s="1"/>
  <c r="H103" i="1" s="1"/>
  <c r="I103" i="1" s="1"/>
  <c r="J103" i="1" s="1"/>
  <c r="L103" i="1" s="1"/>
  <c r="M103" i="1" s="1"/>
  <c r="N103" i="1" s="1"/>
  <c r="O103" i="1" s="1"/>
  <c r="P103" i="1" s="1"/>
  <c r="D102" i="1"/>
  <c r="E102" i="1" s="1"/>
  <c r="F102" i="1" s="1"/>
  <c r="G102" i="1" s="1"/>
  <c r="H102" i="1" s="1"/>
  <c r="J102" i="1" s="1"/>
  <c r="K102" i="1" s="1"/>
  <c r="L102" i="1" s="1"/>
  <c r="M102" i="1" s="1"/>
  <c r="N102" i="1" s="1"/>
  <c r="O102" i="1" s="1"/>
  <c r="Q102" i="1" s="1"/>
  <c r="E101" i="1"/>
  <c r="F101" i="1" s="1"/>
  <c r="G101" i="1" s="1"/>
  <c r="H101" i="1" s="1"/>
  <c r="I101" i="1" s="1"/>
  <c r="K101" i="1" s="1"/>
  <c r="L101" i="1" s="1"/>
  <c r="M101" i="1" s="1"/>
  <c r="N101" i="1" s="1"/>
  <c r="O101" i="1" s="1"/>
  <c r="P101" i="1" s="1"/>
  <c r="L100" i="1"/>
  <c r="M100" i="1" s="1"/>
  <c r="N100" i="1" s="1"/>
  <c r="O100" i="1" s="1"/>
  <c r="P100" i="1" s="1"/>
  <c r="E100" i="1"/>
  <c r="F100" i="1" s="1"/>
  <c r="G100" i="1" s="1"/>
  <c r="H100" i="1" s="1"/>
  <c r="I100" i="1" s="1"/>
  <c r="J99" i="1"/>
  <c r="K99" i="1" s="1"/>
  <c r="L99" i="1" s="1"/>
  <c r="M99" i="1" s="1"/>
  <c r="N99" i="1" s="1"/>
  <c r="O99" i="1" s="1"/>
  <c r="Q99" i="1" s="1"/>
  <c r="D99" i="1"/>
  <c r="E99" i="1" s="1"/>
  <c r="F99" i="1" s="1"/>
  <c r="G99" i="1" s="1"/>
  <c r="D98" i="1"/>
  <c r="E98" i="1" s="1"/>
  <c r="F98" i="1" s="1"/>
  <c r="G98" i="1" s="1"/>
  <c r="H98" i="1" s="1"/>
  <c r="J98" i="1" s="1"/>
  <c r="K98" i="1" s="1"/>
  <c r="L98" i="1" s="1"/>
  <c r="M98" i="1" s="1"/>
  <c r="N98" i="1" s="1"/>
  <c r="O98" i="1" s="1"/>
  <c r="Q98" i="1" s="1"/>
  <c r="R101" i="1" l="1"/>
  <c r="S101" i="1" s="1"/>
  <c r="E206" i="1" l="1"/>
  <c r="F206" i="1" s="1"/>
  <c r="G206" i="1" s="1"/>
  <c r="H206" i="1" s="1"/>
  <c r="I206" i="1" s="1"/>
  <c r="J206" i="1" s="1"/>
  <c r="K206" i="1" s="1"/>
  <c r="L206" i="1" s="1"/>
  <c r="M206" i="1" s="1"/>
  <c r="O206" i="1" s="1"/>
  <c r="P206" i="1" s="1"/>
  <c r="Q206" i="1" s="1"/>
  <c r="B210" i="1" s="1"/>
  <c r="C210" i="1" s="1"/>
  <c r="D210" i="1" s="1"/>
  <c r="E210" i="1" s="1"/>
  <c r="F210" i="1" s="1"/>
  <c r="G210" i="1" s="1"/>
  <c r="H210" i="1" s="1"/>
  <c r="I210" i="1" s="1"/>
  <c r="C196" i="1"/>
  <c r="D196" i="1" s="1"/>
  <c r="E196" i="1" s="1"/>
  <c r="F196" i="1" s="1"/>
  <c r="G196" i="1" s="1"/>
  <c r="H196" i="1" s="1"/>
  <c r="I196" i="1" s="1"/>
  <c r="J196" i="1" s="1"/>
  <c r="K196" i="1" s="1"/>
  <c r="L196" i="1" s="1"/>
  <c r="M196" i="1" s="1"/>
  <c r="N196" i="1" s="1"/>
  <c r="P196" i="1" s="1"/>
  <c r="Q196" i="1" s="1"/>
  <c r="B200" i="1" s="1"/>
  <c r="C200" i="1" s="1"/>
  <c r="D200" i="1" s="1"/>
  <c r="E200" i="1" s="1"/>
  <c r="F200" i="1" s="1"/>
  <c r="G200" i="1" s="1"/>
  <c r="H200" i="1" s="1"/>
  <c r="I200" i="1" s="1"/>
  <c r="J200" i="1" s="1"/>
  <c r="C193" i="2"/>
  <c r="D193" i="2" s="1"/>
  <c r="E193" i="2" s="1"/>
  <c r="F193" i="2" s="1"/>
  <c r="G193" i="2" s="1"/>
  <c r="H193" i="2" s="1"/>
  <c r="J193" i="2" s="1"/>
  <c r="K193" i="2" s="1"/>
  <c r="L193" i="2" s="1"/>
  <c r="M193" i="2" s="1"/>
  <c r="N193" i="2" s="1"/>
  <c r="O193" i="2" s="1"/>
  <c r="N194" i="2" s="1"/>
  <c r="C178" i="2"/>
  <c r="D178" i="2" s="1"/>
  <c r="E178" i="2" s="1"/>
  <c r="F178" i="2" s="1"/>
  <c r="G178" i="2" s="1"/>
  <c r="H178" i="2" s="1"/>
  <c r="I178" i="2" s="1"/>
  <c r="J178" i="2" s="1"/>
  <c r="L178" i="2" s="1"/>
  <c r="M178" i="2" s="1"/>
  <c r="N178" i="2" s="1"/>
  <c r="O178" i="2" s="1"/>
  <c r="P178" i="2" s="1"/>
  <c r="Q178" i="2" s="1"/>
  <c r="R178" i="2" s="1"/>
  <c r="L182" i="2" s="1"/>
  <c r="M182" i="2" s="1"/>
  <c r="N182" i="2" s="1"/>
  <c r="O182" i="2" s="1"/>
  <c r="P182" i="2" s="1"/>
  <c r="D150" i="2"/>
  <c r="E150" i="2" s="1"/>
  <c r="F150" i="2" s="1"/>
  <c r="G150" i="2" s="1"/>
  <c r="I150" i="2" s="1"/>
  <c r="J150" i="2" s="1"/>
  <c r="K150" i="2" s="1"/>
  <c r="L150" i="2" s="1"/>
  <c r="M150" i="2" s="1"/>
  <c r="N150" i="2" s="1"/>
  <c r="C125" i="2"/>
  <c r="D125" i="2" s="1"/>
  <c r="E125" i="2" s="1"/>
  <c r="F125" i="2" s="1"/>
  <c r="G125" i="2" s="1"/>
  <c r="H125" i="2" s="1"/>
  <c r="I125" i="2" s="1"/>
  <c r="K125" i="2" s="1"/>
  <c r="L125" i="2" s="1"/>
  <c r="M125" i="2" s="1"/>
  <c r="N125" i="2" s="1"/>
  <c r="O125" i="2" s="1"/>
  <c r="E32" i="2"/>
  <c r="F32" i="2" s="1"/>
  <c r="G32" i="2" s="1"/>
  <c r="H32" i="2" s="1"/>
  <c r="I32" i="2" s="1"/>
  <c r="J32" i="2" s="1"/>
  <c r="K32" i="2" s="1"/>
  <c r="L32" i="2" s="1"/>
  <c r="M32" i="2" s="1"/>
  <c r="O32" i="2" s="1"/>
  <c r="P32" i="2" s="1"/>
  <c r="Q32" i="2" s="1"/>
  <c r="B36" i="2" s="1"/>
  <c r="C36" i="2" s="1"/>
  <c r="D36" i="2" s="1"/>
  <c r="E36" i="2" s="1"/>
  <c r="F36" i="2" s="1"/>
  <c r="G36" i="2" s="1"/>
  <c r="H36" i="2" s="1"/>
  <c r="I36" i="2" s="1"/>
  <c r="C22" i="2"/>
  <c r="D22" i="2" s="1"/>
  <c r="E22" i="2" s="1"/>
  <c r="F22" i="2" s="1"/>
  <c r="G22" i="2" s="1"/>
  <c r="H22" i="2" s="1"/>
  <c r="I22" i="2" s="1"/>
  <c r="J22" i="2" s="1"/>
  <c r="K22" i="2" s="1"/>
  <c r="L22" i="2" s="1"/>
  <c r="M22" i="2" s="1"/>
  <c r="N22" i="2" s="1"/>
  <c r="P22" i="2" s="1"/>
  <c r="Q22" i="2" s="1"/>
  <c r="B26" i="2" s="1"/>
  <c r="C26" i="2" s="1"/>
  <c r="D26" i="2" s="1"/>
  <c r="E26" i="2" s="1"/>
  <c r="F26" i="2" s="1"/>
  <c r="G26" i="2" s="1"/>
  <c r="H26" i="2" s="1"/>
  <c r="I26" i="2" s="1"/>
  <c r="J26" i="2" s="1"/>
  <c r="E13" i="2"/>
  <c r="G13" i="2" s="1"/>
  <c r="E12" i="2"/>
  <c r="H12" i="2" s="1"/>
  <c r="I12" i="2" s="1"/>
  <c r="K12" i="2" s="1"/>
  <c r="N12" i="2" s="1"/>
  <c r="O12" i="2" s="1"/>
  <c r="Q12" i="2" s="1"/>
  <c r="R12" i="2" s="1"/>
  <c r="T12" i="2" s="1"/>
  <c r="U12" i="2" s="1"/>
  <c r="E7" i="2"/>
  <c r="F7" i="2" s="1"/>
  <c r="I7" i="2" s="1"/>
  <c r="E6" i="2"/>
  <c r="F6" i="2" s="1"/>
  <c r="G6" i="2" l="1"/>
  <c r="H6" i="2" s="1"/>
  <c r="K6" i="2" s="1"/>
  <c r="L6" i="2" s="1"/>
  <c r="K7" i="2"/>
  <c r="J7" i="2"/>
  <c r="H13" i="2"/>
  <c r="I13" i="2" s="1"/>
  <c r="J13" i="2" s="1"/>
  <c r="M6" i="2" l="1"/>
  <c r="N6" i="2" s="1"/>
  <c r="O6" i="2" s="1"/>
  <c r="N13" i="2"/>
  <c r="O13" i="2" s="1"/>
  <c r="M13" i="2"/>
  <c r="L7" i="2"/>
  <c r="M7" i="2"/>
  <c r="N7" i="2" s="1"/>
  <c r="O7" i="2" s="1"/>
  <c r="P7" i="2" s="1"/>
  <c r="Q7" i="2" s="1"/>
  <c r="P6" i="2" l="1"/>
  <c r="Q6" i="2" s="1"/>
  <c r="P13" i="2"/>
  <c r="Q13" i="2"/>
  <c r="R13" i="2" s="1"/>
  <c r="S13" i="2" s="1"/>
  <c r="C445" i="1"/>
  <c r="D445" i="1" s="1"/>
  <c r="E445" i="1" s="1"/>
  <c r="F445" i="1" s="1"/>
  <c r="G445" i="1" s="1"/>
  <c r="H445" i="1" s="1"/>
  <c r="I445" i="1" s="1"/>
  <c r="K445" i="1" s="1"/>
  <c r="L445" i="1" s="1"/>
  <c r="M445" i="1" s="1"/>
  <c r="N445" i="1" s="1"/>
  <c r="O445" i="1" s="1"/>
  <c r="D68" i="1" l="1"/>
  <c r="E68" i="1" s="1"/>
  <c r="H68" i="1" s="1"/>
  <c r="I68" i="1" s="1"/>
  <c r="L68" i="1" s="1"/>
  <c r="N68" i="1" s="1"/>
  <c r="O68" i="1" s="1"/>
  <c r="Q68" i="1" s="1"/>
  <c r="R68" i="1" s="1"/>
  <c r="T68" i="1" s="1"/>
  <c r="D67" i="1"/>
  <c r="E67" i="1" s="1"/>
  <c r="H67" i="1" s="1"/>
  <c r="K67" i="1" s="1"/>
  <c r="L67" i="1" s="1"/>
  <c r="N67" i="1" s="1"/>
  <c r="O67" i="1" s="1"/>
  <c r="Q67" i="1" s="1"/>
  <c r="R67" i="1" s="1"/>
  <c r="T67" i="1" s="1"/>
  <c r="E66" i="1"/>
  <c r="H66" i="1" s="1"/>
  <c r="I66" i="1" s="1"/>
  <c r="L66" i="1" s="1"/>
  <c r="N66" i="1" s="1"/>
  <c r="O66" i="1" s="1"/>
  <c r="Q66" i="1" s="1"/>
  <c r="R66" i="1" s="1"/>
  <c r="T66" i="1" s="1"/>
  <c r="U66" i="1" s="1"/>
  <c r="E65" i="1"/>
  <c r="H65" i="1" s="1"/>
  <c r="I65" i="1" s="1"/>
  <c r="J65" i="1" s="1"/>
  <c r="E64" i="1"/>
  <c r="H64" i="1" s="1"/>
  <c r="I64" i="1" s="1"/>
  <c r="K64" i="1" s="1"/>
  <c r="N64" i="1" s="1"/>
  <c r="O64" i="1" s="1"/>
  <c r="Q64" i="1" s="1"/>
  <c r="R64" i="1" s="1"/>
  <c r="T64" i="1" s="1"/>
  <c r="U64" i="1" s="1"/>
  <c r="E59" i="1"/>
  <c r="F59" i="1" s="1"/>
  <c r="I59" i="1" s="1"/>
  <c r="E58" i="1"/>
  <c r="G58" i="1" s="1"/>
  <c r="H58" i="1" s="1"/>
  <c r="K58" i="1" s="1"/>
  <c r="M58" i="1" s="1"/>
  <c r="N58" i="1" s="1"/>
  <c r="P58" i="1" s="1"/>
  <c r="Q57" i="1" s="1"/>
  <c r="E57" i="1"/>
  <c r="G57" i="1" s="1"/>
  <c r="J57" i="1" s="1"/>
  <c r="K57" i="1" s="1"/>
  <c r="M57" i="1" s="1"/>
  <c r="N57" i="1" s="1"/>
  <c r="P57" i="1" s="1"/>
  <c r="Q58" i="1" s="1"/>
  <c r="E56" i="1"/>
  <c r="G56" i="1" s="1"/>
  <c r="H56" i="1" s="1"/>
  <c r="K56" i="1" s="1"/>
  <c r="M56" i="1" s="1"/>
  <c r="N56" i="1" s="1"/>
  <c r="P56" i="1" s="1"/>
  <c r="Q56" i="1" s="1"/>
  <c r="E55" i="1"/>
  <c r="G55" i="1" s="1"/>
  <c r="H55" i="1" s="1"/>
  <c r="J55" i="1" s="1"/>
  <c r="M55" i="1" s="1"/>
  <c r="N55" i="1" s="1"/>
  <c r="P55" i="1" s="1"/>
  <c r="Q55" i="1" s="1"/>
  <c r="R55" i="1" s="1"/>
  <c r="E54" i="1"/>
  <c r="G54" i="1" s="1"/>
  <c r="H54" i="1" s="1"/>
  <c r="K54" i="1" s="1"/>
  <c r="E53" i="1"/>
  <c r="G53" i="1" s="1"/>
  <c r="H53" i="1" s="1"/>
  <c r="J53" i="1" s="1"/>
  <c r="K53" i="1" s="1"/>
  <c r="N53" i="1" s="1"/>
  <c r="P53" i="1" s="1"/>
  <c r="Q53" i="1" s="1"/>
  <c r="R53" i="1" s="1"/>
  <c r="E52" i="1"/>
  <c r="G52" i="1" s="1"/>
  <c r="H52" i="1" s="1"/>
  <c r="K52" i="1" s="1"/>
  <c r="M52" i="1" s="1"/>
  <c r="N52" i="1" s="1"/>
  <c r="P52" i="1" s="1"/>
  <c r="Q52" i="1" s="1"/>
  <c r="R52" i="1" s="1"/>
  <c r="E51" i="1"/>
  <c r="G51" i="1" s="1"/>
  <c r="H51" i="1" s="1"/>
  <c r="J51" i="1" s="1"/>
  <c r="K51" i="1" s="1"/>
  <c r="N51" i="1" s="1"/>
  <c r="P51" i="1" s="1"/>
  <c r="Q51" i="1" s="1"/>
  <c r="R51" i="1" s="1"/>
  <c r="F54" i="1" l="1"/>
  <c r="G65" i="1"/>
  <c r="K59" i="1"/>
  <c r="J59" i="1"/>
  <c r="L54" i="1"/>
  <c r="M54" i="1"/>
  <c r="N54" i="1" s="1"/>
  <c r="N65" i="1"/>
  <c r="O65" i="1" s="1"/>
  <c r="M65" i="1"/>
  <c r="P54" i="1" l="1"/>
  <c r="Q54" i="1" s="1"/>
  <c r="O54" i="1"/>
  <c r="P65" i="1"/>
  <c r="Q65" i="1"/>
  <c r="R65" i="1" s="1"/>
  <c r="S65" i="1" s="1"/>
  <c r="L59" i="1"/>
  <c r="M59" i="1"/>
  <c r="N59" i="1" s="1"/>
  <c r="O59" i="1" s="1"/>
  <c r="P59" i="1" s="1"/>
  <c r="Q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6" authorId="0" shapeId="0" xr:uid="{5D219926-F420-4C2D-93C8-B5CFCB940192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подвозит детей на М-9 7:30</t>
        </r>
      </text>
    </comment>
    <comment ref="X6" authorId="0" shapeId="0" xr:uid="{C0CFFADF-E0C8-4380-920D-F244903A5B6B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5 минут до дамбы, 2а оттягивать от следующего графика как урожай-профсоюзник (4,7,9 графики)</t>
        </r>
      </text>
    </comment>
    <comment ref="X7" authorId="0" shapeId="0" xr:uid="{2B2AC458-1E91-4CFE-8D0A-5928FB534426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дамба</t>
        </r>
      </text>
    </comment>
    <comment ref="X13" authorId="0" shapeId="0" xr:uid="{00E4FA2E-9F22-45AE-988C-B7E61D91E952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дамба</t>
        </r>
      </text>
    </comment>
    <comment ref="B55" authorId="0" shapeId="0" xr:uid="{5053D2C2-7FF5-4398-B2EF-4D229CA6B861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8:05</t>
        </r>
      </text>
    </comment>
    <comment ref="C55" authorId="0" shapeId="0" xr:uid="{4F2DD877-43C6-4C53-A380-74874ACF7773}">
      <text>
        <r>
          <rPr>
            <b/>
            <sz val="9"/>
            <color indexed="81"/>
            <rFont val="Tahoma"/>
            <family val="2"/>
            <charset val="204"/>
          </rPr>
          <t>Admin:
Пересменка на заводе</t>
        </r>
      </text>
    </comment>
    <comment ref="N55" authorId="0" shapeId="0" xr:uid="{91BDBED8-463F-40F6-99A3-1B044A10D7BA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школа №23 1 смена</t>
        </r>
      </text>
    </comment>
    <comment ref="B164" authorId="0" shapeId="0" xr:uid="{C108717B-F1AC-4C21-978A-B08B93D8EB97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добавили первый рейс по представлению прокуратуры</t>
        </r>
      </text>
    </comment>
    <comment ref="B178" authorId="0" shapeId="0" xr:uid="{897FF150-DCD0-4928-A218-3F376A737794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ЕДИНСТВЕННОЕ ИЗМЕНЕНИЕ, пассажиры жаловались на долгий простой у бсмп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  <author>Начальник ОКиМ</author>
  </authors>
  <commentList>
    <comment ref="C54" authorId="0" shapeId="0" xr:uid="{4A96BBB0-F158-43F2-97CF-5AB94878CDDC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подвозит детей на М-9 7:30</t>
        </r>
      </text>
    </comment>
    <comment ref="X54" authorId="0" shapeId="0" xr:uid="{D5608ABE-A111-485A-AFF0-CFB884DA4A99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5 минут до дамбы, 2а оттягивать от следующего графика как урожай-профсоюзник (4,7,9 графики)</t>
        </r>
      </text>
    </comment>
    <comment ref="X57" authorId="0" shapeId="0" xr:uid="{4752348B-F2FA-4933-B5AB-377DABA88BEC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дамба</t>
        </r>
      </text>
    </comment>
    <comment ref="X59" authorId="0" shapeId="0" xr:uid="{CB7E852F-D966-4990-8C8F-EC6719EDDE5B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дамба</t>
        </r>
      </text>
    </comment>
    <comment ref="X65" authorId="0" shapeId="0" xr:uid="{72631E22-482F-4A6F-A3DB-5FBBA1B329A6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дамба</t>
        </r>
      </text>
    </comment>
    <comment ref="M84" authorId="1" shapeId="0" xr:uid="{D828B8F0-4998-4420-B24C-13A261CF5DEF}">
      <text>
        <r>
          <rPr>
            <b/>
            <sz val="9"/>
            <color indexed="81"/>
            <rFont val="Tahoma"/>
            <family val="2"/>
            <charset val="204"/>
          </rPr>
          <t>Начальник ОКиМ:</t>
        </r>
        <r>
          <rPr>
            <sz val="9"/>
            <color indexed="81"/>
            <rFont val="Tahoma"/>
            <family val="2"/>
            <charset val="204"/>
          </rPr>
          <t xml:space="preserve">
поменяли местами с 7 гр.</t>
        </r>
      </text>
    </comment>
    <comment ref="N84" authorId="1" shapeId="0" xr:uid="{6C209940-C2A4-4FDC-BB26-7EF1989C9FCC}">
      <text>
        <r>
          <rPr>
            <b/>
            <sz val="9"/>
            <color indexed="81"/>
            <rFont val="Tahoma"/>
            <family val="2"/>
            <charset val="204"/>
          </rPr>
          <t>Начальник ОКиМ:</t>
        </r>
        <r>
          <rPr>
            <sz val="9"/>
            <color indexed="81"/>
            <rFont val="Tahoma"/>
            <family val="2"/>
            <charset val="204"/>
          </rPr>
          <t xml:space="preserve">
сдвинули обед на Восточный</t>
        </r>
      </text>
    </comment>
    <comment ref="T84" authorId="1" shapeId="0" xr:uid="{BE58823C-375D-4098-8F46-4D412460DC81}">
      <text>
        <r>
          <rPr>
            <b/>
            <sz val="9"/>
            <color indexed="81"/>
            <rFont val="Tahoma"/>
            <family val="2"/>
            <charset val="204"/>
          </rPr>
          <t>Начальник ОКиМ:</t>
        </r>
        <r>
          <rPr>
            <sz val="9"/>
            <color indexed="81"/>
            <rFont val="Tahoma"/>
            <family val="2"/>
            <charset val="204"/>
          </rPr>
          <t xml:space="preserve">
добавлено 5 мин.
Для выполнения нормочасов.
Согласовано директором</t>
        </r>
      </text>
    </comment>
    <comment ref="I85" authorId="1" shapeId="0" xr:uid="{1294A8D9-C251-4ED4-9100-27E500A52E94}">
      <text>
        <r>
          <rPr>
            <b/>
            <sz val="9"/>
            <color indexed="81"/>
            <rFont val="Tahoma"/>
            <family val="2"/>
            <charset val="204"/>
          </rPr>
          <t>Начальник ОКиМ:</t>
        </r>
        <r>
          <rPr>
            <sz val="9"/>
            <color indexed="81"/>
            <rFont val="Tahoma"/>
            <family val="2"/>
            <charset val="204"/>
          </rPr>
          <t xml:space="preserve">
сдви -5 мин</t>
        </r>
      </text>
    </comment>
    <comment ref="N85" authorId="1" shapeId="0" xr:uid="{A72416C6-E29E-4B65-A4EB-AF5E7053F954}">
      <text>
        <r>
          <rPr>
            <b/>
            <sz val="9"/>
            <color indexed="81"/>
            <rFont val="Tahoma"/>
            <family val="2"/>
            <charset val="204"/>
          </rPr>
          <t>Начальник ОКиМ:</t>
        </r>
        <r>
          <rPr>
            <sz val="9"/>
            <color indexed="81"/>
            <rFont val="Tahoma"/>
            <family val="2"/>
            <charset val="204"/>
          </rPr>
          <t xml:space="preserve">
убран полурейс до стрелки</t>
        </r>
      </text>
    </comment>
    <comment ref="N86" authorId="0" shapeId="0" xr:uid="{68396748-02C5-434F-BCA3-0E2D9DE12ADB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убрали рейс на зимний период с 16.10.24</t>
        </r>
      </text>
    </comment>
    <comment ref="I87" authorId="1" shapeId="0" xr:uid="{0F3D38D1-0BB3-4663-883E-CFB3916CEB87}">
      <text>
        <r>
          <rPr>
            <b/>
            <sz val="9"/>
            <color indexed="81"/>
            <rFont val="Tahoma"/>
            <family val="2"/>
            <charset val="204"/>
          </rPr>
          <t>Начальник ОКиМ:</t>
        </r>
        <r>
          <rPr>
            <sz val="9"/>
            <color indexed="81"/>
            <rFont val="Tahoma"/>
            <family val="2"/>
            <charset val="204"/>
          </rPr>
          <t xml:space="preserve">
сдвиг -5 мин</t>
        </r>
      </text>
    </comment>
    <comment ref="M87" authorId="1" shapeId="0" xr:uid="{95B82D62-F618-4489-A5DB-44C0EA9A2277}">
      <text>
        <r>
          <rPr>
            <b/>
            <sz val="9"/>
            <color indexed="81"/>
            <rFont val="Tahoma"/>
            <family val="2"/>
            <charset val="204"/>
          </rPr>
          <t>Начальник ОКиМ:</t>
        </r>
        <r>
          <rPr>
            <sz val="9"/>
            <color indexed="81"/>
            <rFont val="Tahoma"/>
            <family val="2"/>
            <charset val="204"/>
          </rPr>
          <t xml:space="preserve">
поменяли местами с 4 гр.</t>
        </r>
      </text>
    </comment>
    <comment ref="T88" authorId="1" shapeId="0" xr:uid="{69152490-FEA1-443A-9FE2-CBD47B348141}">
      <text>
        <r>
          <rPr>
            <b/>
            <sz val="9"/>
            <color indexed="81"/>
            <rFont val="Tahoma"/>
            <family val="2"/>
            <charset val="204"/>
          </rPr>
          <t>Начальник ОКиМ:</t>
        </r>
        <r>
          <rPr>
            <sz val="9"/>
            <color indexed="81"/>
            <rFont val="Tahoma"/>
            <family val="2"/>
            <charset val="204"/>
          </rPr>
          <t xml:space="preserve">
добавлен рейс до Стрелки. 
Для выполнения нормочасов.
Согласовано директором</t>
        </r>
      </text>
    </comment>
    <comment ref="N111" authorId="1" shapeId="0" xr:uid="{4E428816-40D6-4CAC-8638-4E7BBF9C8759}">
      <text>
        <r>
          <rPr>
            <b/>
            <sz val="9"/>
            <color indexed="81"/>
            <rFont val="Tahoma"/>
            <family val="2"/>
            <charset val="204"/>
          </rPr>
          <t>Начальник ОКиМ:</t>
        </r>
        <r>
          <rPr>
            <sz val="9"/>
            <color indexed="81"/>
            <rFont val="Tahoma"/>
            <family val="2"/>
            <charset val="204"/>
          </rPr>
          <t xml:space="preserve">
сдвиг -5 мин. для перекрытия 4 гр. М3 который идет на обед</t>
        </r>
      </text>
    </comment>
    <comment ref="K112" authorId="1" shapeId="0" xr:uid="{CA5C0551-C855-48B0-A2C7-84117205C29E}">
      <text>
        <r>
          <rPr>
            <b/>
            <sz val="9"/>
            <color indexed="81"/>
            <rFont val="Tahoma"/>
            <family val="2"/>
            <charset val="204"/>
          </rPr>
          <t>Начальник ОКиМ:</t>
        </r>
        <r>
          <rPr>
            <sz val="9"/>
            <color indexed="81"/>
            <rFont val="Tahoma"/>
            <family val="2"/>
            <charset val="204"/>
          </rPr>
          <t xml:space="preserve">
сдвиг -5мин</t>
        </r>
      </text>
    </comment>
    <comment ref="K113" authorId="1" shapeId="0" xr:uid="{97FAE8B9-D8B7-4A63-AA99-D9FAE05FB879}">
      <text>
        <r>
          <rPr>
            <b/>
            <sz val="9"/>
            <color indexed="81"/>
            <rFont val="Tahoma"/>
            <family val="2"/>
            <charset val="204"/>
          </rPr>
          <t>Начальник ОКиМ:</t>
        </r>
        <r>
          <rPr>
            <sz val="9"/>
            <color indexed="81"/>
            <rFont val="Tahoma"/>
            <family val="2"/>
            <charset val="204"/>
          </rPr>
          <t xml:space="preserve">
сдвиг -10 мин.
по обращению
на 17:00 идет М3</t>
        </r>
      </text>
    </comment>
    <comment ref="B114" authorId="1" shapeId="0" xr:uid="{4AC63888-5144-481D-810E-CE2CA47916AF}">
      <text>
        <r>
          <rPr>
            <b/>
            <sz val="9"/>
            <color indexed="81"/>
            <rFont val="Tahoma"/>
            <family val="2"/>
            <charset val="204"/>
          </rPr>
          <t>Начальник ОКиМ:</t>
        </r>
        <r>
          <rPr>
            <sz val="9"/>
            <color indexed="81"/>
            <rFont val="Tahoma"/>
            <family val="2"/>
            <charset val="204"/>
          </rPr>
          <t xml:space="preserve">
сдвиг  -10 минут по обращению граждан. Остальные времена не меняем. С водителем согласовано.</t>
        </r>
      </text>
    </comment>
    <comment ref="E114" authorId="1" shapeId="0" xr:uid="{A3C4AA6B-3FC2-42A2-B301-D639D0F87CA9}">
      <text>
        <r>
          <rPr>
            <b/>
            <sz val="9"/>
            <color indexed="81"/>
            <rFont val="Tahoma"/>
            <family val="2"/>
            <charset val="204"/>
          </rPr>
          <t>Начальник ОКиМ:</t>
        </r>
        <r>
          <rPr>
            <sz val="9"/>
            <color indexed="81"/>
            <rFont val="Tahoma"/>
            <family val="2"/>
            <charset val="204"/>
          </rPr>
          <t xml:space="preserve">
сдвиг +5 мин</t>
        </r>
      </text>
    </comment>
    <comment ref="I114" authorId="1" shapeId="0" xr:uid="{723637DE-85BA-4A73-BCB3-AAFAC299DDA4}">
      <text>
        <r>
          <rPr>
            <b/>
            <sz val="9"/>
            <color indexed="81"/>
            <rFont val="Tahoma"/>
            <family val="2"/>
            <charset val="204"/>
          </rPr>
          <t>Начальник ОКиМ:</t>
        </r>
        <r>
          <rPr>
            <sz val="9"/>
            <color indexed="81"/>
            <rFont val="Tahoma"/>
            <family val="2"/>
            <charset val="204"/>
          </rPr>
          <t xml:space="preserve">
сдвиг -5мин</t>
        </r>
      </text>
    </comment>
    <comment ref="E115" authorId="1" shapeId="0" xr:uid="{B4A24727-A594-427B-94DF-0AFC99EB12AA}">
      <text>
        <r>
          <rPr>
            <b/>
            <sz val="9"/>
            <color indexed="81"/>
            <rFont val="Tahoma"/>
            <family val="2"/>
            <charset val="204"/>
          </rPr>
          <t>Начальник ОКиМ:</t>
        </r>
        <r>
          <rPr>
            <sz val="9"/>
            <color indexed="81"/>
            <rFont val="Tahoma"/>
            <family val="2"/>
            <charset val="204"/>
          </rPr>
          <t xml:space="preserve">
по обращению -10 мин
в 11:15 идет М3</t>
        </r>
      </text>
    </comment>
    <comment ref="N115" authorId="0" shapeId="0" xr:uid="{D771D4DD-0187-4442-B50E-903143A41E77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убрали рейс на зиму</t>
        </r>
      </text>
    </comment>
    <comment ref="A130" authorId="0" shapeId="0" xr:uid="{11A13A12-7F89-4A60-A794-CBAF4BD8934C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убрали второй график по апрельскому анализу, планы на графики одинаковые</t>
        </r>
      </text>
    </comment>
    <comment ref="U141" authorId="0" shapeId="0" xr:uid="{89A7CC2A-0D65-4582-9FEF-039DE716590C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2045  - водитель просит сократить интервалы в вечернее время</t>
        </r>
      </text>
    </comment>
    <comment ref="B228" authorId="0" shapeId="0" xr:uid="{AF0E390A-5DE1-4C47-A49F-4844DB667EA3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8:05</t>
        </r>
      </text>
    </comment>
    <comment ref="C228" authorId="0" shapeId="0" xr:uid="{87F5DBF0-D2B8-4318-AB75-28A44745443D}">
      <text>
        <r>
          <rPr>
            <b/>
            <sz val="9"/>
            <color indexed="81"/>
            <rFont val="Tahoma"/>
            <family val="2"/>
            <charset val="204"/>
          </rPr>
          <t>Admin:
Пересменка на заводе</t>
        </r>
      </text>
    </comment>
    <comment ref="N228" authorId="0" shapeId="0" xr:uid="{DF98A999-A58B-4BD8-851E-2C448D1B4B0D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школа №23 1 смена</t>
        </r>
      </text>
    </comment>
    <comment ref="A265" authorId="0" shapeId="0" xr:uid="{E05C7B5A-B112-4A89-99A0-C6AEA13D2D41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полурейсы до площади в дальнейшем убирать, нет пассажиров</t>
        </r>
      </text>
    </comment>
    <comment ref="A339" authorId="0" shapeId="0" xr:uid="{3C9479B3-E63F-4FF9-9BC6-5D9174068DB5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с 8 до 17 птц и бмп</t>
        </r>
      </text>
    </comment>
    <comment ref="Q341" authorId="0" shapeId="0" xr:uid="{FF640036-3FB8-4F76-A4D2-19DF449E8922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по пассажировместимости график удовлетворяет водителя</t>
        </r>
      </text>
    </comment>
    <comment ref="Q342" authorId="0" shapeId="0" xr:uid="{2B634380-7E75-4868-B288-B813350594F5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первый рейс - 30 человек, в течение дня 10-15, последний рейс убрать, сделать с забайкальского в гараж</t>
        </r>
      </text>
    </comment>
    <comment ref="A353" authorId="0" shapeId="0" xr:uid="{58D2A64D-5420-4F74-95A5-7BFF018F0EE7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будни те же, исправили выходные</t>
        </r>
      </text>
    </comment>
    <comment ref="M385" authorId="0" shapeId="0" xr:uid="{E232A718-946E-4601-8874-CD76AE003478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27к совпадение</t>
        </r>
      </text>
    </comment>
    <comment ref="T399" authorId="0" shapeId="0" xr:uid="{851BAA14-4FF7-4BB8-8C38-D90254E12BE9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27 совпадение</t>
        </r>
      </text>
    </comment>
    <comment ref="O582" authorId="0" shapeId="0" xr:uid="{A2EE173A-BC9F-4630-9605-2B284C8D11C3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+10 минут из-за совпадения с М-2 "Урожай"</t>
        </r>
      </text>
    </comment>
    <comment ref="B705" authorId="1" shapeId="0" xr:uid="{A74DDD35-D129-4550-9B6A-333A5E2A2589}">
      <text>
        <r>
          <rPr>
            <b/>
            <sz val="9"/>
            <color indexed="81"/>
            <rFont val="Tahoma"/>
            <family val="2"/>
            <charset val="204"/>
          </rPr>
          <t>Начальник ОКиМ:</t>
        </r>
        <r>
          <rPr>
            <sz val="9"/>
            <color indexed="81"/>
            <rFont val="Tahoma"/>
            <family val="2"/>
            <charset val="204"/>
          </rPr>
          <t xml:space="preserve">
с мелькомбината</t>
        </r>
      </text>
    </comment>
  </commentList>
</comments>
</file>

<file path=xl/sharedStrings.xml><?xml version="1.0" encoding="utf-8"?>
<sst xmlns="http://schemas.openxmlformats.org/spreadsheetml/2006/main" count="2792" uniqueCount="309">
  <si>
    <t>Расписание движения автобусов по маршрутуам №№ 2, 2А, 2 "Дачный"</t>
  </si>
  <si>
    <t>сад Профсоюзник, сад Урожай - Птицефабрика</t>
  </si>
  <si>
    <t xml:space="preserve">БУДНИ </t>
  </si>
  <si>
    <t>№ п/п</t>
  </si>
  <si>
    <t>Время начала движения с ост. сад Профсоюзник (П), сад Урожай (У), Птицефабрика (ПТЦ)</t>
  </si>
  <si>
    <t>Кол-во рейсов</t>
  </si>
  <si>
    <t>Наименование</t>
  </si>
  <si>
    <t>ПТЦ</t>
  </si>
  <si>
    <t>У</t>
  </si>
  <si>
    <t>П</t>
  </si>
  <si>
    <t>обед</t>
  </si>
  <si>
    <t>в гараж</t>
  </si>
  <si>
    <t>2А "Дачный"</t>
  </si>
  <si>
    <t>М-9 (гр. 2)</t>
  </si>
  <si>
    <t>М-131</t>
  </si>
  <si>
    <t>2 "Дачный"</t>
  </si>
  <si>
    <t>ВЫХОДНЫЕ</t>
  </si>
  <si>
    <t>Кол-во          рейсов</t>
  </si>
  <si>
    <t xml:space="preserve"> обед</t>
  </si>
  <si>
    <t>Расписание движения автобуса по маршруту № 11 "Дачный"</t>
  </si>
  <si>
    <t>Остров Комсомольский - сад "Ранет"</t>
  </si>
  <si>
    <t>БУДНИ</t>
  </si>
  <si>
    <t>Время начала движения с ост. ул. Подкаменская (П), ул. Бабушкина (Б), Сад "Ранет" (С), Комсомольский остров (О)</t>
  </si>
  <si>
    <t>О</t>
  </si>
  <si>
    <t>С</t>
  </si>
  <si>
    <t>C</t>
  </si>
  <si>
    <t>Б</t>
  </si>
  <si>
    <t>13+3</t>
  </si>
  <si>
    <t>12+3</t>
  </si>
  <si>
    <t>Расписание движения автобуса по маршруту № 12 "Дачный"</t>
  </si>
  <si>
    <t>Подсобное хозяйство - мкр. Восточный - мкр. Площадка</t>
  </si>
  <si>
    <t>БУДНИ, СУББОТА</t>
  </si>
  <si>
    <t>Время начала движения с ост. Площадка (П), мкр. Восточный  (В)</t>
  </si>
  <si>
    <t>П/х</t>
  </si>
  <si>
    <t>В</t>
  </si>
  <si>
    <t>15+13П/х+1</t>
  </si>
  <si>
    <t>ВОСКРЕСЕНЬЕ</t>
  </si>
  <si>
    <t>14+12П/х</t>
  </si>
  <si>
    <t xml:space="preserve">Расписание движения автобусов по маршрутам №№ 16, 16 "Квартал", 16 "Дачный" </t>
  </si>
  <si>
    <t>мкр. Забайкальский - Элеватор</t>
  </si>
  <si>
    <t>Время начала движения с ост. Конечная мкр. Забайкальский (ЗАБ), Элеватор (Э), ул. Мокрова (М)</t>
  </si>
  <si>
    <t>Э</t>
  </si>
  <si>
    <t>ЗАБ</t>
  </si>
  <si>
    <t>М</t>
  </si>
  <si>
    <t xml:space="preserve"> в гараж</t>
  </si>
  <si>
    <t>16 "Квартал"</t>
  </si>
  <si>
    <t>10+1</t>
  </si>
  <si>
    <t>11+1</t>
  </si>
  <si>
    <t>16 "Дачный"</t>
  </si>
  <si>
    <t>12+1</t>
  </si>
  <si>
    <t>Расписание движения автобуса по маршруту № 22 "Дачный"</t>
  </si>
  <si>
    <t>мкр. Восточный - Сад Автодорожник</t>
  </si>
  <si>
    <t>(июнь, июль, август)</t>
  </si>
  <si>
    <t>Время начала движения с ост. Конечная мкр. Восточный (В),  Сад "Автодорожник" (С), Больница №4 (Б)</t>
  </si>
  <si>
    <t>кол-во рейсов</t>
  </si>
  <si>
    <t xml:space="preserve">С </t>
  </si>
  <si>
    <t>25+9</t>
  </si>
  <si>
    <t>24+8</t>
  </si>
  <si>
    <t xml:space="preserve">Расписание движения автобусов по маршруту № 26 </t>
  </si>
  <si>
    <t>«Кладбище «Южное» - 20А Квартал - Кладбище «Южное»</t>
  </si>
  <si>
    <t>Время начала движения с ост. 20А квартал (20А), кладбище Южное (Ю), Пожарная часть (П)</t>
  </si>
  <si>
    <t>М-39</t>
  </si>
  <si>
    <t>20А</t>
  </si>
  <si>
    <t>Ю</t>
  </si>
  <si>
    <t>6+3</t>
  </si>
  <si>
    <t>6+2</t>
  </si>
  <si>
    <t xml:space="preserve">Расписание движения автобусов по маршруту № 31 "Дачный" </t>
  </si>
  <si>
    <t>Пл. Славы - сад "20 лет Победы"</t>
  </si>
  <si>
    <t>Время начала движения от ост. сад "20 лет Победы" (С), Пл. Славы (П)</t>
  </si>
  <si>
    <t>М-59 (гр. 3)</t>
  </si>
  <si>
    <t xml:space="preserve">Расписание движения автобусов по маршруту № 31А/"Квартал" </t>
  </si>
  <si>
    <t>Сад "20 лет Победы" - Акбэс</t>
  </si>
  <si>
    <t>Время начала движения от ост. сад "20 лет Победы" (С), Акбэс (А)</t>
  </si>
  <si>
    <t>А</t>
  </si>
  <si>
    <t>2*</t>
  </si>
  <si>
    <t>!ПЕРЕКЛЮЧЕНИЕ НА М-37 (гр. 2)!</t>
  </si>
  <si>
    <t>*только будни</t>
  </si>
  <si>
    <t>Расписание движения автобуса по маршруту № 32 "Дачный"</t>
  </si>
  <si>
    <t>Вахмистрово - Элеватор</t>
  </si>
  <si>
    <t>ЕЖЕДНЕВНО</t>
  </si>
  <si>
    <t xml:space="preserve">Время начала движения  с ост.  Элеватор (Э), Вахмистрово (В)                                                                    </t>
  </si>
  <si>
    <t>Расписание движения автобусов по маршрутам №№ 37, 37 "Дачный"</t>
  </si>
  <si>
    <t>мкр. Верхняя Березовка - Мелькомбинат</t>
  </si>
  <si>
    <t>Время начала движения с ост. Кулькисон (К), Мелькомбинат (М)</t>
  </si>
  <si>
    <t>К</t>
  </si>
  <si>
    <t>37 "Дачный"</t>
  </si>
  <si>
    <t>Время начала движения от ост. Кулькисон (К),  Мелькомбинат (М), Центр Восточной Медицины (ЦВМ)</t>
  </si>
  <si>
    <t>ЦВМ</t>
  </si>
  <si>
    <t>Расписание движения автобуса по маршруту № 39 "Дачный"</t>
  </si>
  <si>
    <t>Виадук, Мелькомбинат - Дачи, 14 км</t>
  </si>
  <si>
    <t>Время начала движения с ост. 20А квартал (20А), Мелькомбинат (М), Дачи 14 км (14)</t>
  </si>
  <si>
    <t>М-26</t>
  </si>
  <si>
    <t xml:space="preserve"> 8:10</t>
  </si>
  <si>
    <t xml:space="preserve"> 18:05</t>
  </si>
  <si>
    <t>5</t>
  </si>
  <si>
    <t>4</t>
  </si>
  <si>
    <t xml:space="preserve"> Расписание движения автобуса по маршруту № 122 "Дачный"</t>
  </si>
  <si>
    <t>Пл. Славы - Дачи, 5 км</t>
  </si>
  <si>
    <t xml:space="preserve">Время начала движения  с ост. пл. Славы (СЛ), БСМП (Б), Мелькомбинат (М), Дачи, 5 км (Д) </t>
  </si>
  <si>
    <t>СЛ</t>
  </si>
  <si>
    <t>Д</t>
  </si>
  <si>
    <t>10+9</t>
  </si>
  <si>
    <t>Расписание движения автобуса по маршруту № 122К "Дачный"</t>
  </si>
  <si>
    <t>БСМП - Дачи, 5 км</t>
  </si>
  <si>
    <t xml:space="preserve">Время начала движения  с ост. пл. Славы (СЛ), БСМП (Б), Дачи, 5 км (Д)  </t>
  </si>
  <si>
    <t xml:space="preserve">Расписание движения автобуса по маршруту № 131 "Дачный" </t>
  </si>
  <si>
    <t>ул. Бабушкина - Сад "Геолог"</t>
  </si>
  <si>
    <t>Время начала движения с ост. Бизнес-инкубатор (БИ), Сад "Геолог" (Г), Профсоюзник (П)</t>
  </si>
  <si>
    <t>М-2</t>
  </si>
  <si>
    <t>БИ</t>
  </si>
  <si>
    <t>Г</t>
  </si>
  <si>
    <t xml:space="preserve">М-2 </t>
  </si>
  <si>
    <t>Расписание движения автобусов по маршруту № 1</t>
  </si>
  <si>
    <t>Время начала движения с ост. 115 микрорайон (115), ул. Советская (С), Медведчиково (М)</t>
  </si>
  <si>
    <t>115</t>
  </si>
  <si>
    <t>смена</t>
  </si>
  <si>
    <t>!М-70!</t>
  </si>
  <si>
    <t>!М-71!</t>
  </si>
  <si>
    <t>11+11М</t>
  </si>
  <si>
    <t>Расписание движения автобусов по маршруту № 3</t>
  </si>
  <si>
    <t>площадь Банзарова - мкр. Восточный</t>
  </si>
  <si>
    <t>19:30</t>
  </si>
  <si>
    <t>4+19</t>
  </si>
  <si>
    <t xml:space="preserve"> время НАЧАЛА движения с ост. пл. Банзарова (Б), с ост. Конечная мкр. Восточный (В), Подсобное хозяйство (П/х), ост. Стрелка (С)</t>
  </si>
  <si>
    <t>П/Х</t>
  </si>
  <si>
    <t>7+11 п/х</t>
  </si>
  <si>
    <t>Расписание движения автобусов по маршруту № 3А</t>
  </si>
  <si>
    <t>мкр. Загорск - ул. Магистральная - пл. Банзарова</t>
  </si>
  <si>
    <t>З</t>
  </si>
  <si>
    <t>9+1</t>
  </si>
  <si>
    <t>Расписание движения автобусов по маршруту № 3К</t>
  </si>
  <si>
    <t>мкр. Восточный - Стрелка - мкр. Верхняя Березовка</t>
  </si>
  <si>
    <t>Расписание движения автобусов по маршруту № 4А</t>
  </si>
  <si>
    <t>Площадка - Железнодорожный вокзал</t>
  </si>
  <si>
    <t>Ж/Д</t>
  </si>
  <si>
    <t>ПЛ</t>
  </si>
  <si>
    <t>НЗ</t>
  </si>
  <si>
    <t>Время начала движения с ост. Миграционная (М), Площадка (ПЛ), Ж/Д вокзал (В), мкр. Полигон (П)</t>
  </si>
  <si>
    <t>13+1М</t>
  </si>
  <si>
    <t>13+3П</t>
  </si>
  <si>
    <t>12+1П+1М+1НЗ</t>
  </si>
  <si>
    <t>Аэропорт – Железнодорожный вокзал</t>
  </si>
  <si>
    <t>Время начала движения с ост. Аэропорт (А), Железнодорожный вокзал (Ж/Д)</t>
  </si>
  <si>
    <t>!М-28!</t>
  </si>
  <si>
    <t>Расписание движения автобусов по маршруту № 17</t>
  </si>
  <si>
    <t>3 участок ст. Дивизионная- мкр. Новая Комушка</t>
  </si>
  <si>
    <t>Время начала движения с ост. мкр. Новая Комушка (К), 3 участок ст. Дивизионная (3), Радужный (Р)</t>
  </si>
  <si>
    <t>Р</t>
  </si>
  <si>
    <t>7+1Р</t>
  </si>
  <si>
    <t>8+2Р</t>
  </si>
  <si>
    <t>Время НАЧАЛА движения с 3-й участок ст. Дивизионная (3 уч), с ост. мкр. Новая Комушка (К)</t>
  </si>
  <si>
    <t>3 уч</t>
  </si>
  <si>
    <t>Расписание движения автобусов по маршруту № 19А</t>
  </si>
  <si>
    <t>Т</t>
  </si>
  <si>
    <t>МП</t>
  </si>
  <si>
    <t>Расписание движения автобусов по маршруту № 21А</t>
  </si>
  <si>
    <t>мкр. Восточный - Поликлиника № 3</t>
  </si>
  <si>
    <t>Время начала движения с ост. мкр. Восточный (В), Поликлиника № 3 (П)</t>
  </si>
  <si>
    <t>СУББОТА</t>
  </si>
  <si>
    <t xml:space="preserve">Расписание движения автобусов по маршруту № 24 </t>
  </si>
  <si>
    <t>Птицефабрика - мкр. Забайкальский</t>
  </si>
  <si>
    <t>Время начала движения с ост. Конечная мкр. Забайкальский (З), Птицефабрика (ПТЦ)</t>
  </si>
  <si>
    <t xml:space="preserve">Расписание движения автобусов по маршруту № 25 </t>
  </si>
  <si>
    <t>мкр. Шишковка - мкр. Лазо</t>
  </si>
  <si>
    <t>Время начала движения с ост. ул. Водопадная (В), мкр. Лазо (Л)</t>
  </si>
  <si>
    <t>Л</t>
  </si>
  <si>
    <t>Расписание движения автобусов по маршруту № 27 Первое поле</t>
  </si>
  <si>
    <t>Первое поле – пл. Советов</t>
  </si>
  <si>
    <t>Время начала движения с ост. Первое поле (П), мкр. Светлый (С), пл. Советов (Сов)</t>
  </si>
  <si>
    <t>Сов</t>
  </si>
  <si>
    <t>Расписание движения автобусов по маршруту № 27</t>
  </si>
  <si>
    <t>1-й участок ст. Дивизионная - мкр. Светлый - Первое поле</t>
  </si>
  <si>
    <t>Время начала движения с ост. 1-й участок ст. Дивизионная (Д), Первое поле (П), мкр. Светлый (С), МУП КСК (КСК)</t>
  </si>
  <si>
    <t>КСК</t>
  </si>
  <si>
    <t>8+1</t>
  </si>
  <si>
    <t>Расписание движения автобусов по маршруту № 28</t>
  </si>
  <si>
    <t>мкр. Сокол - ул. Терешковой</t>
  </si>
  <si>
    <t>Время начала движения с ост. мкр. Аэропорт (А), Республиканская больница (РБ)</t>
  </si>
  <si>
    <t>РБ</t>
  </si>
  <si>
    <t>Расписание движения автобусов по маршруту № 33А</t>
  </si>
  <si>
    <t xml:space="preserve">Ул. 3-я Транспортная - ул.Ботаническая </t>
  </si>
  <si>
    <t>Время начала движения с ост. ул. 3-я Транспортная(Т),  ул. Ботаническая (Б)</t>
  </si>
  <si>
    <t>Расписание движения автобусов по маршруту № 46А</t>
  </si>
  <si>
    <t>мкр. Исток - мкр. Батарейка</t>
  </si>
  <si>
    <t>Время начала движения с ост. Банкет-холл (БХ),  мкр. Исток (И)</t>
  </si>
  <si>
    <t>БХ</t>
  </si>
  <si>
    <t>И</t>
  </si>
  <si>
    <t>Расписание движения автобусов по маршруту № 51</t>
  </si>
  <si>
    <t>мкр. Восточный - ул. Куйбышева</t>
  </si>
  <si>
    <t>Время начала движения с ост. Конечная мкр. Восточный (В), пл. Революции (Р)</t>
  </si>
  <si>
    <t xml:space="preserve"> СУББОТА</t>
  </si>
  <si>
    <t>Расписание движения автобусов по маршруту № 59</t>
  </si>
  <si>
    <t>Ул. Норильская - 0 км Заиграевского тракта (Дачи)</t>
  </si>
  <si>
    <t>Время начала движения с ост. ул. Норильская (Н), 0 км. Заиграевского тракта (Дачи - Д), 20А Квартал (20А)</t>
  </si>
  <si>
    <t>Н</t>
  </si>
  <si>
    <t>Выходные</t>
  </si>
  <si>
    <t>Время начала движения с ост. ул. Норильская (Пентагон П), с ост. 0 км. Заиграевского тракта (дачи Д)</t>
  </si>
  <si>
    <t>кол-во</t>
  </si>
  <si>
    <t>14:30 обед</t>
  </si>
  <si>
    <t>22:00 далее в гар.</t>
  </si>
  <si>
    <t>13:00 обед</t>
  </si>
  <si>
    <t>20:30 далее в гар.</t>
  </si>
  <si>
    <t>Расписание движения автобусов по маршруту № 80</t>
  </si>
  <si>
    <t>119 мкр. – мкр. Стеклозавод</t>
  </si>
  <si>
    <t>Время начала движения с ост. 123 мкр. (123), мкр. Стеклозавод (С)</t>
  </si>
  <si>
    <t>Расписание движения автобусов по маршруту № 82 Сад "Профсоюзник" - мкр. "Южный"</t>
  </si>
  <si>
    <t>Время НАЧАЛА движения с  ост. "Тепловик" (Т), с Сад "Профсоюзник" (П), с ост. Автоцентр (А)</t>
  </si>
  <si>
    <t>6+5</t>
  </si>
  <si>
    <t>Расписание движения автобусов по маршруту №  92</t>
  </si>
  <si>
    <t>мкр. Стеклозавод - пл. Советов - Мемориал Победы</t>
  </si>
  <si>
    <t>Время начала движения с ост. Мемориал Победы (МП), мкр. Стеклозавод (С)</t>
  </si>
  <si>
    <t>Расписание движения автобусов по маршруту № 95</t>
  </si>
  <si>
    <t>мкр. Аршан - мкр. Энергетик</t>
  </si>
  <si>
    <t>Время начала движения с ост. Аршанская (А), Лыжная база (ЛБ), Энергетик (Э)</t>
  </si>
  <si>
    <t>ЛБ</t>
  </si>
  <si>
    <t>Расписание движения автобусов по маршруту № 95А</t>
  </si>
  <si>
    <t xml:space="preserve">мкр. Энергетик - ул. Терешковой </t>
  </si>
  <si>
    <t>Время начала движения с ост. мкр. Энергетик (Э), ул. Терешковой (Т)</t>
  </si>
  <si>
    <t>Расписание движения автобусов по маршруту № 100</t>
  </si>
  <si>
    <t>Ул. Денисова - 3-й участок ст. Дивизионная</t>
  </si>
  <si>
    <t xml:space="preserve">       Время начала движения с ост. ул. Денисова (Д), 3-й участок ст. Дивизионная (3)</t>
  </si>
  <si>
    <t>3</t>
  </si>
  <si>
    <t xml:space="preserve">ул. Денисова - 3й участок ст. Дивизионная </t>
  </si>
  <si>
    <t>Ден</t>
  </si>
  <si>
    <t>3 уч.</t>
  </si>
  <si>
    <t>Расписание движения автобусов по маршруту № 134</t>
  </si>
  <si>
    <t>Площадь Банзарова - мкр. Сосновый Бор</t>
  </si>
  <si>
    <t>Будни</t>
  </si>
  <si>
    <t>№</t>
  </si>
  <si>
    <t xml:space="preserve">Время начала движения с ост. пл. Банзарова (Б), с ост. мкр. Сосновый Бор (С.б) </t>
  </si>
  <si>
    <t>20Акв</t>
  </si>
  <si>
    <t>С.б.</t>
  </si>
  <si>
    <t>Б.</t>
  </si>
  <si>
    <t>12:25 обед</t>
  </si>
  <si>
    <t>далее в гараж</t>
  </si>
  <si>
    <t>12:50 обед</t>
  </si>
  <si>
    <t>13:20 обед</t>
  </si>
  <si>
    <t>11:30 обед</t>
  </si>
  <si>
    <t xml:space="preserve">21:00 до 20А </t>
  </si>
  <si>
    <t>14:20 обед</t>
  </si>
  <si>
    <t>Суббота</t>
  </si>
  <si>
    <t>Время начала движения с ост. пл. Банзарова (Б), с ост. мкр. Сосновый Бор (С.б), с ост. 20а квартал (20а кв.)</t>
  </si>
  <si>
    <t>20а кв</t>
  </si>
  <si>
    <t>12:20 обед</t>
  </si>
  <si>
    <t>20:40 в гараж</t>
  </si>
  <si>
    <t>11:10 обед</t>
  </si>
  <si>
    <t>21:40 в гараж</t>
  </si>
  <si>
    <t>14:05 обед</t>
  </si>
  <si>
    <t>21:45 в гараж</t>
  </si>
  <si>
    <t>12:55 обед</t>
  </si>
  <si>
    <t>21:15 в гараж</t>
  </si>
  <si>
    <t>Воскресенье</t>
  </si>
  <si>
    <t xml:space="preserve">Время начала движения с ост. пл. Банзарова (Б), с ост. мкр. Сосновый Бор (С.б), с ост. 20а квартал (20а кв.) </t>
  </si>
  <si>
    <t>С.б</t>
  </si>
  <si>
    <t>20а кв.</t>
  </si>
  <si>
    <t xml:space="preserve"> кол-во</t>
  </si>
  <si>
    <t>13:30 обед</t>
  </si>
  <si>
    <t>21:50 в гараж</t>
  </si>
  <si>
    <t>12:30 обед</t>
  </si>
  <si>
    <t>21:00 в гараж</t>
  </si>
  <si>
    <t>Расписание движения автобусов по маршруту № 135</t>
  </si>
  <si>
    <t>Площадь Банзарова - мкр. Звездный</t>
  </si>
  <si>
    <t xml:space="preserve">Время начала движения с ост. пл. Банзарова (Б), с ост. мкр. Звездный (З) </t>
  </si>
  <si>
    <t xml:space="preserve">кол-во </t>
  </si>
  <si>
    <t>10:45 обед</t>
  </si>
  <si>
    <t>21:00 далее в гараж</t>
  </si>
  <si>
    <t>21:30 далее в гараж</t>
  </si>
  <si>
    <t>13:15 обед</t>
  </si>
  <si>
    <t>21:15 далее в гараж</t>
  </si>
  <si>
    <t>6:55 (с м/к)</t>
  </si>
  <si>
    <t>11:15 обед</t>
  </si>
  <si>
    <t>21:00далее в гараж</t>
  </si>
  <si>
    <t>12:45 обед</t>
  </si>
  <si>
    <t>21:00 (с 20а кв.) далее в гараж</t>
  </si>
  <si>
    <t>7+1</t>
  </si>
  <si>
    <t>Время НАЧАЛА движения с ул. Заиграевская (З), с ост. Пл. Банзарова (Б), с ост. Стрелка (С)</t>
  </si>
  <si>
    <t>115 мкр. - ул. Советская</t>
  </si>
  <si>
    <t>Сов.</t>
  </si>
  <si>
    <t>Медв</t>
  </si>
  <si>
    <t>Медв.</t>
  </si>
  <si>
    <t>12+9М</t>
  </si>
  <si>
    <t>11+9М+1</t>
  </si>
  <si>
    <t xml:space="preserve">       Время начала движения с ост. пл. Банзарова (Б), с ост. Конечная мкр. Восточный (В), Подсобное хозяйство (П/х), Стрелка (С)</t>
  </si>
  <si>
    <t>Время начала движения с ул. Заиграевская (З), с ост. Пл. Банзарова (Б), Стрелка (С)</t>
  </si>
  <si>
    <t>Время начала движения с ост. мкр. Восточный (В), Центр восточной медицины (Ц), Стрелка (С)</t>
  </si>
  <si>
    <t>Ц</t>
  </si>
  <si>
    <t>Время начала движения с ост. Миграционная (М), Площадка (ПЛ), Ж/Д вокзал (В), мкр. Полигон (П), Новый зеленый (НЗ)</t>
  </si>
  <si>
    <t>14+2П+1М+1НЗ</t>
  </si>
  <si>
    <t>13+1П</t>
  </si>
  <si>
    <t>12+1М+1НЗ</t>
  </si>
  <si>
    <t>Расписание движения автобусов по маршруту № 9</t>
  </si>
  <si>
    <t>Сад "Профсоюзник" - БурятГАЗ</t>
  </si>
  <si>
    <t>Время начала движения от ост. Сад "Профсоюзник" (П)</t>
  </si>
  <si>
    <t>!ПЕРЕКЛЮЧЕНИЕ НА М-2 (гр. 5)!</t>
  </si>
  <si>
    <t>Расписание движения автобусов по маршруту №10</t>
  </si>
  <si>
    <t>Время начала движения с ост. Аэропорт (А), Железнодорожный вокзал (В)</t>
  </si>
  <si>
    <t xml:space="preserve">3-й участок ст. Дивизионная - мкр. Новая комушка </t>
  </si>
  <si>
    <t>20а</t>
  </si>
  <si>
    <t>мкр. Тулунжа - Мемориал Победы</t>
  </si>
  <si>
    <t>Время НАЧАЛА мкр.Тулунжа (Т), Мемориал Победы (М.П)</t>
  </si>
  <si>
    <t>М.П</t>
  </si>
  <si>
    <r>
      <rPr>
        <b/>
        <sz val="14"/>
        <color rgb="FFFF0000"/>
        <rFont val="Times New Roman"/>
        <family val="1"/>
        <charset val="204"/>
      </rPr>
      <t>13:45</t>
    </r>
    <r>
      <rPr>
        <b/>
        <sz val="14"/>
        <color theme="5"/>
        <rFont val="Times New Roman"/>
        <family val="1"/>
        <charset val="204"/>
      </rPr>
      <t>/14:40</t>
    </r>
  </si>
  <si>
    <r>
      <rPr>
        <b/>
        <sz val="14"/>
        <color rgb="FFFF0000"/>
        <rFont val="Times New Roman"/>
        <family val="1"/>
        <charset val="204"/>
      </rPr>
      <t>15:00</t>
    </r>
    <r>
      <rPr>
        <b/>
        <sz val="14"/>
        <color theme="5"/>
        <rFont val="Times New Roman"/>
        <family val="1"/>
        <charset val="204"/>
      </rPr>
      <t>/16:00</t>
    </r>
  </si>
  <si>
    <t>Расписание движения автобусов по кольцевому маршруту № 70</t>
  </si>
  <si>
    <t>"115 квартал - ВСГТУ - Мелькомбинат - 115 квартал"</t>
  </si>
  <si>
    <t>время НАЧАЛА движения с мкр.115, с ост. 20А квартал</t>
  </si>
  <si>
    <t>Расписание движения автобусов по кольцевому маршруту № 71</t>
  </si>
  <si>
    <t xml:space="preserve"> "115 квартал - Мелькомбинат - ВСГТУ - 115 квартал"</t>
  </si>
  <si>
    <t>время НАЧАЛА движения с мкр.115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</si>
</sst>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400]h:mm:ss\ AM/PM"/>
  </numFmts>
  <fonts count="3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4"/>
      <name val="Arial Cyr"/>
      <family val="2"/>
      <charset val="204"/>
    </font>
    <font>
      <b/>
      <sz val="14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5"/>
      <name val="Arial Cyr"/>
      <family val="2"/>
      <charset val="204"/>
    </font>
    <font>
      <sz val="18"/>
      <color theme="1"/>
      <name val="Times New Roman"/>
      <family val="1"/>
      <charset val="204"/>
    </font>
    <font>
      <sz val="14"/>
      <name val="Arial Cyr"/>
      <family val="2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5"/>
      <name val="Times New Roman"/>
      <family val="1"/>
      <charset val="204"/>
    </font>
    <font>
      <sz val="14"/>
      <color theme="5"/>
      <name val="Calibri"/>
      <family val="2"/>
      <scheme val="minor"/>
    </font>
    <font>
      <sz val="11"/>
      <color theme="5"/>
      <name val="Calibri"/>
      <family val="2"/>
      <charset val="204"/>
      <scheme val="minor"/>
    </font>
    <font>
      <sz val="14"/>
      <color theme="5"/>
      <name val="Times New Roman"/>
      <family val="1"/>
      <charset val="204"/>
    </font>
    <font>
      <b/>
      <sz val="11"/>
      <color theme="5"/>
      <name val="Times New Roman"/>
      <family val="1"/>
      <charset val="204"/>
    </font>
    <font>
      <b/>
      <sz val="14"/>
      <color theme="5"/>
      <name val="Calibri"/>
      <family val="2"/>
      <charset val="204"/>
      <scheme val="minor"/>
    </font>
    <font>
      <sz val="14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41">
    <xf numFmtId="0" fontId="0" fillId="0" borderId="0" xfId="0"/>
    <xf numFmtId="49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20" fontId="6" fillId="0" borderId="14" xfId="0" applyNumberFormat="1" applyFont="1" applyBorder="1" applyAlignment="1">
      <alignment horizontal="center" vertical="center"/>
    </xf>
    <xf numFmtId="20" fontId="6" fillId="0" borderId="15" xfId="0" applyNumberFormat="1" applyFont="1" applyBorder="1" applyAlignment="1">
      <alignment horizontal="center" vertical="center"/>
    </xf>
    <xf numFmtId="20" fontId="6" fillId="2" borderId="16" xfId="0" applyNumberFormat="1" applyFont="1" applyFill="1" applyBorder="1" applyAlignment="1">
      <alignment horizontal="center" vertical="center"/>
    </xf>
    <xf numFmtId="20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20" fontId="6" fillId="0" borderId="22" xfId="0" applyNumberFormat="1" applyFont="1" applyBorder="1" applyAlignment="1">
      <alignment horizontal="center" vertical="center"/>
    </xf>
    <xf numFmtId="20" fontId="6" fillId="0" borderId="23" xfId="0" applyNumberFormat="1" applyFont="1" applyBorder="1" applyAlignment="1">
      <alignment horizontal="center" vertical="center"/>
    </xf>
    <xf numFmtId="20" fontId="6" fillId="2" borderId="24" xfId="0" applyNumberFormat="1" applyFont="1" applyFill="1" applyBorder="1" applyAlignment="1">
      <alignment horizontal="center" vertical="center"/>
    </xf>
    <xf numFmtId="20" fontId="6" fillId="2" borderId="25" xfId="0" applyNumberFormat="1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20" fontId="6" fillId="2" borderId="22" xfId="0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1" fontId="6" fillId="0" borderId="2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20" fontId="6" fillId="0" borderId="29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20" fontId="6" fillId="0" borderId="31" xfId="0" applyNumberFormat="1" applyFont="1" applyBorder="1" applyAlignment="1">
      <alignment horizontal="center" vertical="center"/>
    </xf>
    <xf numFmtId="20" fontId="6" fillId="0" borderId="32" xfId="0" applyNumberFormat="1" applyFont="1" applyBorder="1" applyAlignment="1">
      <alignment horizontal="center" vertical="center"/>
    </xf>
    <xf numFmtId="20" fontId="6" fillId="2" borderId="33" xfId="0" applyNumberFormat="1" applyFont="1" applyFill="1" applyBorder="1" applyAlignment="1">
      <alignment horizontal="center" vertical="center"/>
    </xf>
    <xf numFmtId="20" fontId="6" fillId="2" borderId="35" xfId="0" applyNumberFormat="1" applyFont="1" applyFill="1" applyBorder="1" applyAlignment="1">
      <alignment horizontal="center" vertical="center"/>
    </xf>
    <xf numFmtId="1" fontId="6" fillId="0" borderId="3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0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20" fontId="7" fillId="0" borderId="0" xfId="0" applyNumberFormat="1" applyFont="1"/>
    <xf numFmtId="0" fontId="10" fillId="0" borderId="0" xfId="0" applyFont="1"/>
    <xf numFmtId="49" fontId="6" fillId="4" borderId="11" xfId="0" applyNumberFormat="1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7" fillId="0" borderId="41" xfId="0" applyFont="1" applyBorder="1"/>
    <xf numFmtId="20" fontId="10" fillId="0" borderId="15" xfId="0" applyNumberFormat="1" applyFont="1" applyBorder="1" applyAlignment="1">
      <alignment horizontal="center" vertical="center"/>
    </xf>
    <xf numFmtId="0" fontId="7" fillId="0" borderId="5" xfId="0" applyFont="1" applyBorder="1"/>
    <xf numFmtId="0" fontId="7" fillId="0" borderId="15" xfId="0" applyFont="1" applyBorder="1" applyAlignment="1">
      <alignment horizontal="center"/>
    </xf>
    <xf numFmtId="20" fontId="10" fillId="2" borderId="16" xfId="0" applyNumberFormat="1" applyFont="1" applyFill="1" applyBorder="1" applyAlignment="1">
      <alignment horizontal="center" vertical="center"/>
    </xf>
    <xf numFmtId="20" fontId="10" fillId="3" borderId="15" xfId="0" applyNumberFormat="1" applyFont="1" applyFill="1" applyBorder="1" applyAlignment="1">
      <alignment horizontal="center" vertical="center"/>
    </xf>
    <xf numFmtId="0" fontId="7" fillId="0" borderId="15" xfId="0" applyFont="1" applyBorder="1"/>
    <xf numFmtId="0" fontId="10" fillId="2" borderId="15" xfId="0" applyFont="1" applyFill="1" applyBorder="1" applyAlignment="1">
      <alignment horizontal="center" vertical="center"/>
    </xf>
    <xf numFmtId="20" fontId="10" fillId="2" borderId="20" xfId="0" applyNumberFormat="1" applyFont="1" applyFill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20" fontId="10" fillId="0" borderId="23" xfId="0" applyNumberFormat="1" applyFont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20" fontId="10" fillId="2" borderId="24" xfId="0" applyNumberFormat="1" applyFont="1" applyFill="1" applyBorder="1" applyAlignment="1">
      <alignment horizontal="center" vertical="center"/>
    </xf>
    <xf numFmtId="20" fontId="10" fillId="3" borderId="23" xfId="0" applyNumberFormat="1" applyFont="1" applyFill="1" applyBorder="1" applyAlignment="1">
      <alignment horizontal="center" vertical="center"/>
    </xf>
    <xf numFmtId="20" fontId="10" fillId="2" borderId="22" xfId="0" applyNumberFormat="1" applyFont="1" applyFill="1" applyBorder="1" applyAlignment="1">
      <alignment horizontal="center" vertical="center"/>
    </xf>
    <xf numFmtId="20" fontId="10" fillId="0" borderId="26" xfId="0" applyNumberFormat="1" applyFont="1" applyBorder="1" applyAlignment="1">
      <alignment horizontal="center" vertical="center"/>
    </xf>
    <xf numFmtId="1" fontId="10" fillId="0" borderId="21" xfId="0" applyNumberFormat="1" applyFont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7" fillId="0" borderId="23" xfId="0" applyFont="1" applyBorder="1"/>
    <xf numFmtId="20" fontId="6" fillId="2" borderId="27" xfId="0" applyNumberFormat="1" applyFont="1" applyFill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20" fontId="10" fillId="0" borderId="42" xfId="0" applyNumberFormat="1" applyFont="1" applyBorder="1" applyAlignment="1">
      <alignment horizontal="center" vertical="center"/>
    </xf>
    <xf numFmtId="20" fontId="6" fillId="3" borderId="31" xfId="0" applyNumberFormat="1" applyFont="1" applyFill="1" applyBorder="1" applyAlignment="1">
      <alignment horizontal="center" vertical="center"/>
    </xf>
    <xf numFmtId="20" fontId="11" fillId="3" borderId="32" xfId="0" applyNumberFormat="1" applyFont="1" applyFill="1" applyBorder="1" applyAlignment="1">
      <alignment horizontal="center" vertical="center"/>
    </xf>
    <xf numFmtId="20" fontId="10" fillId="0" borderId="32" xfId="0" applyNumberFormat="1" applyFont="1" applyBorder="1" applyAlignment="1">
      <alignment horizontal="center" vertical="center"/>
    </xf>
    <xf numFmtId="20" fontId="10" fillId="2" borderId="33" xfId="0" applyNumberFormat="1" applyFont="1" applyFill="1" applyBorder="1" applyAlignment="1">
      <alignment horizontal="center" vertical="center"/>
    </xf>
    <xf numFmtId="20" fontId="10" fillId="3" borderId="32" xfId="0" applyNumberFormat="1" applyFont="1" applyFill="1" applyBorder="1" applyAlignment="1">
      <alignment horizontal="center" vertical="center"/>
    </xf>
    <xf numFmtId="0" fontId="7" fillId="0" borderId="32" xfId="0" applyFont="1" applyBorder="1"/>
    <xf numFmtId="0" fontId="7" fillId="0" borderId="10" xfId="0" applyFont="1" applyBorder="1"/>
    <xf numFmtId="20" fontId="10" fillId="3" borderId="36" xfId="0" applyNumberFormat="1" applyFont="1" applyFill="1" applyBorder="1" applyAlignment="1">
      <alignment horizontal="center" vertical="center"/>
    </xf>
    <xf numFmtId="1" fontId="6" fillId="0" borderId="3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20" fontId="6" fillId="0" borderId="43" xfId="0" applyNumberFormat="1" applyFont="1" applyBorder="1" applyAlignment="1">
      <alignment horizontal="center" vertical="center"/>
    </xf>
    <xf numFmtId="20" fontId="6" fillId="0" borderId="11" xfId="0" applyNumberFormat="1" applyFont="1" applyBorder="1" applyAlignment="1">
      <alignment horizontal="center" vertical="center"/>
    </xf>
    <xf numFmtId="20" fontId="6" fillId="5" borderId="11" xfId="0" applyNumberFormat="1" applyFont="1" applyFill="1" applyBorder="1" applyAlignment="1">
      <alignment horizontal="center" vertical="center"/>
    </xf>
    <xf numFmtId="20" fontId="6" fillId="2" borderId="44" xfId="0" applyNumberFormat="1" applyFont="1" applyFill="1" applyBorder="1" applyAlignment="1">
      <alignment horizontal="center" vertical="center"/>
    </xf>
    <xf numFmtId="20" fontId="6" fillId="2" borderId="43" xfId="0" applyNumberFormat="1" applyFont="1" applyFill="1" applyBorder="1" applyAlignment="1">
      <alignment horizontal="center" vertical="center"/>
    </xf>
    <xf numFmtId="20" fontId="6" fillId="0" borderId="12" xfId="0" applyNumberFormat="1" applyFont="1" applyBorder="1" applyAlignment="1">
      <alignment horizontal="center" vertical="center"/>
    </xf>
    <xf numFmtId="20" fontId="14" fillId="0" borderId="0" xfId="0" applyNumberFormat="1" applyFont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20" fontId="6" fillId="5" borderId="43" xfId="0" applyNumberFormat="1" applyFont="1" applyFill="1" applyBorder="1" applyAlignment="1">
      <alignment horizontal="center" vertical="center"/>
    </xf>
    <xf numFmtId="20" fontId="6" fillId="3" borderId="11" xfId="0" applyNumberFormat="1" applyFont="1" applyFill="1" applyBorder="1" applyAlignment="1">
      <alignment horizontal="center" vertical="center"/>
    </xf>
    <xf numFmtId="20" fontId="6" fillId="2" borderId="3" xfId="0" applyNumberFormat="1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20" fontId="6" fillId="3" borderId="43" xfId="0" applyNumberFormat="1" applyFont="1" applyFill="1" applyBorder="1" applyAlignment="1">
      <alignment horizontal="center" vertical="center"/>
    </xf>
    <xf numFmtId="20" fontId="6" fillId="3" borderId="11" xfId="0" applyNumberFormat="1" applyFont="1" applyFill="1" applyBorder="1" applyAlignment="1">
      <alignment horizontal="center" vertical="center" wrapText="1"/>
    </xf>
    <xf numFmtId="20" fontId="6" fillId="3" borderId="1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/>
    </xf>
    <xf numFmtId="20" fontId="6" fillId="5" borderId="39" xfId="0" applyNumberFormat="1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20" fontId="6" fillId="0" borderId="7" xfId="0" applyNumberFormat="1" applyFont="1" applyBorder="1" applyAlignment="1">
      <alignment horizontal="center" vertical="center"/>
    </xf>
    <xf numFmtId="20" fontId="6" fillId="0" borderId="8" xfId="0" applyNumberFormat="1" applyFont="1" applyBorder="1" applyAlignment="1">
      <alignment horizontal="center" vertical="center"/>
    </xf>
    <xf numFmtId="20" fontId="6" fillId="3" borderId="8" xfId="0" applyNumberFormat="1" applyFont="1" applyFill="1" applyBorder="1" applyAlignment="1">
      <alignment horizontal="center" vertical="center"/>
    </xf>
    <xf numFmtId="20" fontId="6" fillId="2" borderId="43" xfId="0" applyNumberFormat="1" applyFont="1" applyFill="1" applyBorder="1" applyAlignment="1">
      <alignment horizontal="center" vertical="center" wrapText="1"/>
    </xf>
    <xf numFmtId="20" fontId="6" fillId="0" borderId="5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0" fontId="6" fillId="3" borderId="52" xfId="0" applyNumberFormat="1" applyFont="1" applyFill="1" applyBorder="1" applyAlignment="1">
      <alignment horizontal="center" vertical="center"/>
    </xf>
    <xf numFmtId="20" fontId="6" fillId="0" borderId="9" xfId="0" applyNumberFormat="1" applyFont="1" applyBorder="1" applyAlignment="1">
      <alignment horizontal="center" vertical="center"/>
    </xf>
    <xf numFmtId="20" fontId="6" fillId="2" borderId="52" xfId="0" applyNumberFormat="1" applyFont="1" applyFill="1" applyBorder="1" applyAlignment="1">
      <alignment horizontal="center" vertical="center"/>
    </xf>
    <xf numFmtId="20" fontId="6" fillId="2" borderId="10" xfId="0" applyNumberFormat="1" applyFont="1" applyFill="1" applyBorder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20" fontId="6" fillId="0" borderId="39" xfId="0" applyNumberFormat="1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20" fontId="6" fillId="2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44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20" fontId="6" fillId="0" borderId="18" xfId="0" applyNumberFormat="1" applyFont="1" applyBorder="1" applyAlignment="1">
      <alignment horizontal="center" vertical="center"/>
    </xf>
    <xf numFmtId="20" fontId="6" fillId="2" borderId="56" xfId="0" applyNumberFormat="1" applyFont="1" applyFill="1" applyBorder="1" applyAlignment="1">
      <alignment horizontal="center" vertical="center"/>
    </xf>
    <xf numFmtId="20" fontId="6" fillId="2" borderId="55" xfId="0" applyNumberFormat="1" applyFont="1" applyFill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20" fontId="6" fillId="3" borderId="23" xfId="0" applyNumberFormat="1" applyFont="1" applyFill="1" applyBorder="1" applyAlignment="1">
      <alignment horizontal="center" vertical="center"/>
    </xf>
    <xf numFmtId="20" fontId="6" fillId="2" borderId="24" xfId="0" applyNumberFormat="1" applyFont="1" applyFill="1" applyBorder="1" applyAlignment="1">
      <alignment horizontal="center" vertical="center" wrapText="1"/>
    </xf>
    <xf numFmtId="20" fontId="6" fillId="2" borderId="22" xfId="0" applyNumberFormat="1" applyFont="1" applyFill="1" applyBorder="1" applyAlignment="1">
      <alignment horizontal="center" vertical="center" wrapText="1"/>
    </xf>
    <xf numFmtId="20" fontId="6" fillId="0" borderId="24" xfId="0" applyNumberFormat="1" applyFont="1" applyBorder="1" applyAlignment="1">
      <alignment horizontal="center" vertical="center"/>
    </xf>
    <xf numFmtId="20" fontId="6" fillId="3" borderId="22" xfId="0" applyNumberFormat="1" applyFont="1" applyFill="1" applyBorder="1" applyAlignment="1">
      <alignment horizontal="center" vertical="center"/>
    </xf>
    <xf numFmtId="20" fontId="10" fillId="0" borderId="24" xfId="0" applyNumberFormat="1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20" fontId="6" fillId="3" borderId="35" xfId="0" applyNumberFormat="1" applyFont="1" applyFill="1" applyBorder="1" applyAlignment="1">
      <alignment horizontal="center" vertical="center"/>
    </xf>
    <xf numFmtId="20" fontId="6" fillId="3" borderId="32" xfId="0" applyNumberFormat="1" applyFont="1" applyFill="1" applyBorder="1" applyAlignment="1">
      <alignment horizontal="center" vertical="center"/>
    </xf>
    <xf numFmtId="20" fontId="10" fillId="2" borderId="34" xfId="0" applyNumberFormat="1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49" fontId="6" fillId="0" borderId="39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20" fontId="6" fillId="2" borderId="14" xfId="0" applyNumberFormat="1" applyFont="1" applyFill="1" applyBorder="1" applyAlignment="1">
      <alignment horizontal="center" vertical="center"/>
    </xf>
    <xf numFmtId="20" fontId="6" fillId="3" borderId="15" xfId="0" applyNumberFormat="1" applyFont="1" applyFill="1" applyBorder="1" applyAlignment="1">
      <alignment horizontal="center" vertical="center"/>
    </xf>
    <xf numFmtId="20" fontId="6" fillId="2" borderId="20" xfId="0" applyNumberFormat="1" applyFont="1" applyFill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20" fontId="6" fillId="0" borderId="42" xfId="0" applyNumberFormat="1" applyFont="1" applyBorder="1" applyAlignment="1">
      <alignment horizontal="center" vertical="center"/>
    </xf>
    <xf numFmtId="20" fontId="6" fillId="2" borderId="27" xfId="0" applyNumberFormat="1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20" fontId="6" fillId="3" borderId="24" xfId="0" applyNumberFormat="1" applyFont="1" applyFill="1" applyBorder="1" applyAlignment="1">
      <alignment horizontal="center" vertical="center"/>
    </xf>
    <xf numFmtId="20" fontId="6" fillId="0" borderId="25" xfId="0" applyNumberFormat="1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20" fontId="6" fillId="2" borderId="35" xfId="0" applyNumberFormat="1" applyFont="1" applyFill="1" applyBorder="1" applyAlignment="1">
      <alignment horizontal="center" vertical="center" wrapText="1"/>
    </xf>
    <xf numFmtId="20" fontId="6" fillId="0" borderId="34" xfId="0" applyNumberFormat="1" applyFont="1" applyBorder="1" applyAlignment="1">
      <alignment horizontal="center" vertical="center"/>
    </xf>
    <xf numFmtId="20" fontId="6" fillId="0" borderId="37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20" fontId="6" fillId="0" borderId="39" xfId="0" applyNumberFormat="1" applyFont="1" applyBorder="1" applyAlignment="1">
      <alignment horizontal="center" vertical="center" wrapText="1"/>
    </xf>
    <xf numFmtId="20" fontId="6" fillId="0" borderId="11" xfId="0" applyNumberFormat="1" applyFont="1" applyBorder="1" applyAlignment="1">
      <alignment horizontal="center" vertical="center" wrapText="1"/>
    </xf>
    <xf numFmtId="20" fontId="6" fillId="6" borderId="44" xfId="0" applyNumberFormat="1" applyFont="1" applyFill="1" applyBorder="1" applyAlignment="1">
      <alignment horizontal="center" vertical="center"/>
    </xf>
    <xf numFmtId="20" fontId="6" fillId="6" borderId="40" xfId="0" applyNumberFormat="1" applyFont="1" applyFill="1" applyBorder="1" applyAlignment="1">
      <alignment horizontal="center" vertical="center"/>
    </xf>
    <xf numFmtId="0" fontId="6" fillId="0" borderId="61" xfId="0" applyFont="1" applyBorder="1" applyAlignment="1">
      <alignment horizontal="center" vertical="center" wrapText="1"/>
    </xf>
    <xf numFmtId="20" fontId="6" fillId="0" borderId="5" xfId="0" applyNumberFormat="1" applyFont="1" applyBorder="1" applyAlignment="1">
      <alignment horizontal="center" vertical="center" wrapText="1"/>
    </xf>
    <xf numFmtId="20" fontId="6" fillId="0" borderId="3" xfId="0" applyNumberFormat="1" applyFont="1" applyBorder="1" applyAlignment="1">
      <alignment horizontal="center" vertical="center"/>
    </xf>
    <xf numFmtId="20" fontId="6" fillId="0" borderId="3" xfId="0" applyNumberFormat="1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20" fontId="6" fillId="6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20" fontId="6" fillId="0" borderId="8" xfId="0" applyNumberFormat="1" applyFont="1" applyBorder="1" applyAlignment="1">
      <alignment horizontal="center" vertical="center" wrapText="1"/>
    </xf>
    <xf numFmtId="20" fontId="6" fillId="6" borderId="43" xfId="0" applyNumberFormat="1" applyFont="1" applyFill="1" applyBorder="1" applyAlignment="1">
      <alignment horizontal="center" vertical="center"/>
    </xf>
    <xf numFmtId="20" fontId="6" fillId="0" borderId="9" xfId="0" applyNumberFormat="1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20" fontId="6" fillId="0" borderId="5" xfId="0" applyNumberFormat="1" applyFont="1" applyBorder="1" applyAlignment="1">
      <alignment horizontal="center" vertical="center"/>
    </xf>
    <xf numFmtId="20" fontId="6" fillId="0" borderId="4" xfId="0" applyNumberFormat="1" applyFont="1" applyBorder="1" applyAlignment="1">
      <alignment horizontal="center" vertical="center"/>
    </xf>
    <xf numFmtId="0" fontId="7" fillId="0" borderId="50" xfId="0" applyFont="1" applyBorder="1" applyAlignment="1">
      <alignment horizontal="center"/>
    </xf>
    <xf numFmtId="20" fontId="6" fillId="6" borderId="52" xfId="0" applyNumberFormat="1" applyFont="1" applyFill="1" applyBorder="1" applyAlignment="1">
      <alignment horizontal="center" vertical="center"/>
    </xf>
    <xf numFmtId="20" fontId="6" fillId="6" borderId="1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20" fontId="10" fillId="0" borderId="43" xfId="0" applyNumberFormat="1" applyFont="1" applyBorder="1" applyAlignment="1">
      <alignment horizontal="center" vertical="center" wrapText="1"/>
    </xf>
    <xf numFmtId="20" fontId="10" fillId="0" borderId="44" xfId="0" applyNumberFormat="1" applyFont="1" applyBorder="1" applyAlignment="1">
      <alignment horizontal="center" vertical="center"/>
    </xf>
    <xf numFmtId="20" fontId="10" fillId="0" borderId="43" xfId="0" applyNumberFormat="1" applyFont="1" applyBorder="1" applyAlignment="1">
      <alignment horizontal="center" vertical="center"/>
    </xf>
    <xf numFmtId="20" fontId="10" fillId="3" borderId="11" xfId="0" applyNumberFormat="1" applyFont="1" applyFill="1" applyBorder="1" applyAlignment="1">
      <alignment horizontal="center" vertical="center"/>
    </xf>
    <xf numFmtId="20" fontId="10" fillId="2" borderId="44" xfId="0" applyNumberFormat="1" applyFont="1" applyFill="1" applyBorder="1" applyAlignment="1">
      <alignment horizontal="center" vertical="center"/>
    </xf>
    <xf numFmtId="20" fontId="10" fillId="2" borderId="43" xfId="0" applyNumberFormat="1" applyFont="1" applyFill="1" applyBorder="1" applyAlignment="1">
      <alignment horizontal="center" vertical="center"/>
    </xf>
    <xf numFmtId="20" fontId="10" fillId="3" borderId="44" xfId="0" applyNumberFormat="1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20" fontId="10" fillId="0" borderId="7" xfId="0" applyNumberFormat="1" applyFont="1" applyBorder="1" applyAlignment="1">
      <alignment horizontal="center" vertical="center"/>
    </xf>
    <xf numFmtId="20" fontId="10" fillId="3" borderId="8" xfId="0" applyNumberFormat="1" applyFont="1" applyFill="1" applyBorder="1" applyAlignment="1">
      <alignment horizontal="center" vertical="center"/>
    </xf>
    <xf numFmtId="20" fontId="10" fillId="3" borderId="51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6" fillId="0" borderId="52" xfId="0" applyFont="1" applyBorder="1" applyAlignment="1">
      <alignment horizontal="center" vertical="center"/>
    </xf>
    <xf numFmtId="20" fontId="6" fillId="4" borderId="55" xfId="0" applyNumberFormat="1" applyFont="1" applyFill="1" applyBorder="1" applyAlignment="1">
      <alignment horizontal="center" vertical="center"/>
    </xf>
    <xf numFmtId="20" fontId="6" fillId="4" borderId="18" xfId="0" applyNumberFormat="1" applyFont="1" applyFill="1" applyBorder="1" applyAlignment="1">
      <alignment horizontal="center" vertical="center"/>
    </xf>
    <xf numFmtId="20" fontId="6" fillId="2" borderId="57" xfId="0" applyNumberFormat="1" applyFont="1" applyFill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20" fontId="6" fillId="3" borderId="28" xfId="0" applyNumberFormat="1" applyFont="1" applyFill="1" applyBorder="1" applyAlignment="1">
      <alignment horizontal="center" vertical="center"/>
    </xf>
    <xf numFmtId="20" fontId="6" fillId="3" borderId="29" xfId="0" applyNumberFormat="1" applyFont="1" applyFill="1" applyBorder="1" applyAlignment="1">
      <alignment horizontal="center" vertical="center"/>
    </xf>
    <xf numFmtId="20" fontId="6" fillId="3" borderId="63" xfId="0" applyNumberFormat="1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20" fontId="6" fillId="4" borderId="64" xfId="0" applyNumberFormat="1" applyFont="1" applyFill="1" applyBorder="1" applyAlignment="1">
      <alignment horizontal="center" vertical="center"/>
    </xf>
    <xf numFmtId="0" fontId="6" fillId="4" borderId="6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20" fontId="6" fillId="0" borderId="65" xfId="0" applyNumberFormat="1" applyFont="1" applyBorder="1" applyAlignment="1">
      <alignment horizontal="center" vertical="center"/>
    </xf>
    <xf numFmtId="20" fontId="6" fillId="3" borderId="66" xfId="0" applyNumberFormat="1" applyFont="1" applyFill="1" applyBorder="1" applyAlignment="1">
      <alignment horizontal="center" vertical="center"/>
    </xf>
    <xf numFmtId="20" fontId="6" fillId="0" borderId="16" xfId="0" applyNumberFormat="1" applyFont="1" applyBorder="1" applyAlignment="1">
      <alignment horizontal="center" vertical="center"/>
    </xf>
    <xf numFmtId="20" fontId="6" fillId="2" borderId="58" xfId="0" applyNumberFormat="1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 wrapText="1"/>
    </xf>
    <xf numFmtId="20" fontId="6" fillId="0" borderId="35" xfId="0" applyNumberFormat="1" applyFont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0" fontId="6" fillId="3" borderId="39" xfId="0" applyNumberFormat="1" applyFont="1" applyFill="1" applyBorder="1" applyAlignment="1">
      <alignment horizontal="center" vertical="center"/>
    </xf>
    <xf numFmtId="20" fontId="6" fillId="0" borderId="44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20" fontId="6" fillId="3" borderId="9" xfId="0" applyNumberFormat="1" applyFont="1" applyFill="1" applyBorder="1" applyAlignment="1">
      <alignment horizontal="center" vertical="center"/>
    </xf>
    <xf numFmtId="20" fontId="6" fillId="6" borderId="9" xfId="0" applyNumberFormat="1" applyFont="1" applyFill="1" applyBorder="1" applyAlignment="1">
      <alignment horizontal="center" vertical="center"/>
    </xf>
    <xf numFmtId="20" fontId="10" fillId="0" borderId="8" xfId="0" applyNumberFormat="1" applyFont="1" applyBorder="1" applyAlignment="1">
      <alignment horizontal="center" vertical="center"/>
    </xf>
    <xf numFmtId="20" fontId="10" fillId="0" borderId="52" xfId="0" applyNumberFormat="1" applyFont="1" applyBorder="1" applyAlignment="1">
      <alignment horizontal="center" vertical="center"/>
    </xf>
    <xf numFmtId="20" fontId="10" fillId="6" borderId="52" xfId="0" applyNumberFormat="1" applyFont="1" applyFill="1" applyBorder="1" applyAlignment="1">
      <alignment horizontal="center" vertical="center"/>
    </xf>
    <xf numFmtId="20" fontId="10" fillId="6" borderId="10" xfId="0" applyNumberFormat="1" applyFont="1" applyFill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20" fontId="10" fillId="2" borderId="14" xfId="0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20" fontId="10" fillId="0" borderId="31" xfId="0" applyNumberFormat="1" applyFont="1" applyBorder="1" applyAlignment="1">
      <alignment horizontal="center" vertical="center"/>
    </xf>
    <xf numFmtId="20" fontId="10" fillId="2" borderId="35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20" fontId="10" fillId="0" borderId="33" xfId="0" applyNumberFormat="1" applyFont="1" applyBorder="1" applyAlignment="1">
      <alignment horizontal="center" vertical="center"/>
    </xf>
    <xf numFmtId="0" fontId="12" fillId="0" borderId="36" xfId="0" applyFont="1" applyBorder="1" applyAlignment="1">
      <alignment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20" fontId="10" fillId="0" borderId="39" xfId="0" applyNumberFormat="1" applyFont="1" applyBorder="1" applyAlignment="1">
      <alignment horizontal="center" vertical="center"/>
    </xf>
    <xf numFmtId="20" fontId="10" fillId="0" borderId="11" xfId="0" applyNumberFormat="1" applyFont="1" applyBorder="1" applyAlignment="1">
      <alignment horizontal="center" vertical="center"/>
    </xf>
    <xf numFmtId="20" fontId="10" fillId="2" borderId="3" xfId="0" applyNumberFormat="1" applyFont="1" applyFill="1" applyBorder="1" applyAlignment="1">
      <alignment horizontal="center" vertical="center"/>
    </xf>
    <xf numFmtId="20" fontId="10" fillId="2" borderId="10" xfId="0" applyNumberFormat="1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20" fontId="6" fillId="3" borderId="3" xfId="0" applyNumberFormat="1" applyFont="1" applyFill="1" applyBorder="1" applyAlignment="1">
      <alignment horizontal="center" vertical="center"/>
    </xf>
    <xf numFmtId="20" fontId="6" fillId="6" borderId="4" xfId="0" applyNumberFormat="1" applyFont="1" applyFill="1" applyBorder="1" applyAlignment="1">
      <alignment horizontal="center" vertical="center"/>
    </xf>
    <xf numFmtId="49" fontId="6" fillId="0" borderId="4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6" fillId="0" borderId="7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20" fontId="6" fillId="6" borderId="2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20" fontId="6" fillId="0" borderId="5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20" fontId="10" fillId="2" borderId="25" xfId="0" applyNumberFormat="1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20" fontId="6" fillId="0" borderId="31" xfId="0" applyNumberFormat="1" applyFont="1" applyFill="1" applyBorder="1" applyAlignment="1">
      <alignment horizontal="center" vertical="center"/>
    </xf>
    <xf numFmtId="20" fontId="6" fillId="0" borderId="32" xfId="0" applyNumberFormat="1" applyFont="1" applyFill="1" applyBorder="1" applyAlignment="1">
      <alignment horizontal="center" vertical="center"/>
    </xf>
    <xf numFmtId="20" fontId="6" fillId="0" borderId="33" xfId="0" applyNumberFormat="1" applyFont="1" applyFill="1" applyBorder="1" applyAlignment="1">
      <alignment horizontal="center" vertical="center"/>
    </xf>
    <xf numFmtId="20" fontId="6" fillId="0" borderId="35" xfId="0" applyNumberFormat="1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10" fillId="0" borderId="0" xfId="0" applyFont="1" applyFill="1" applyAlignment="1">
      <alignment horizontal="center" vertical="center"/>
    </xf>
    <xf numFmtId="20" fontId="10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10" fillId="0" borderId="0" xfId="0" applyFont="1" applyFill="1"/>
    <xf numFmtId="49" fontId="6" fillId="0" borderId="39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/>
    </xf>
    <xf numFmtId="0" fontId="7" fillId="0" borderId="11" xfId="0" applyFont="1" applyFill="1" applyBorder="1"/>
    <xf numFmtId="49" fontId="6" fillId="0" borderId="12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20" fontId="6" fillId="0" borderId="23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20" fontId="6" fillId="0" borderId="24" xfId="0" applyNumberFormat="1" applyFont="1" applyFill="1" applyBorder="1" applyAlignment="1">
      <alignment horizontal="center" vertical="center"/>
    </xf>
    <xf numFmtId="20" fontId="6" fillId="0" borderId="25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20" fontId="6" fillId="0" borderId="22" xfId="0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20" fontId="6" fillId="0" borderId="28" xfId="0" applyNumberFormat="1" applyFont="1" applyFill="1" applyBorder="1" applyAlignment="1">
      <alignment horizontal="center" vertical="center" wrapText="1"/>
    </xf>
    <xf numFmtId="20" fontId="6" fillId="0" borderId="29" xfId="0" applyNumberFormat="1" applyFont="1" applyFill="1" applyBorder="1" applyAlignment="1">
      <alignment horizontal="center" vertical="center"/>
    </xf>
    <xf numFmtId="20" fontId="6" fillId="0" borderId="18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20" fontId="6" fillId="0" borderId="23" xfId="0" applyNumberFormat="1" applyFont="1" applyBorder="1" applyAlignment="1">
      <alignment horizontal="center" vertical="center" wrapText="1"/>
    </xf>
    <xf numFmtId="20" fontId="10" fillId="0" borderId="23" xfId="0" applyNumberFormat="1" applyFont="1" applyBorder="1" applyAlignment="1">
      <alignment horizontal="center" vertical="center" wrapText="1"/>
    </xf>
    <xf numFmtId="0" fontId="0" fillId="0" borderId="0" xfId="0" applyAlignment="1"/>
    <xf numFmtId="20" fontId="6" fillId="0" borderId="15" xfId="0" applyNumberFormat="1" applyFont="1" applyBorder="1" applyAlignment="1">
      <alignment horizontal="center" vertical="center" wrapText="1"/>
    </xf>
    <xf numFmtId="20" fontId="6" fillId="2" borderId="16" xfId="0" applyNumberFormat="1" applyFont="1" applyFill="1" applyBorder="1" applyAlignment="1">
      <alignment horizontal="center" vertical="center" wrapText="1"/>
    </xf>
    <xf numFmtId="20" fontId="6" fillId="2" borderId="14" xfId="0" applyNumberFormat="1" applyFont="1" applyFill="1" applyBorder="1" applyAlignment="1">
      <alignment horizontal="center" vertical="center" wrapText="1"/>
    </xf>
    <xf numFmtId="20" fontId="6" fillId="2" borderId="33" xfId="0" applyNumberFormat="1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6" fillId="0" borderId="11" xfId="0" applyNumberFormat="1" applyFont="1" applyBorder="1" applyAlignment="1">
      <alignment horizontal="center" vertical="center" wrapText="1"/>
    </xf>
    <xf numFmtId="20" fontId="6" fillId="2" borderId="9" xfId="0" applyNumberFormat="1" applyFont="1" applyFill="1" applyBorder="1" applyAlignment="1">
      <alignment horizontal="center" vertical="center" wrapText="1"/>
    </xf>
    <xf numFmtId="20" fontId="6" fillId="2" borderId="44" xfId="0" applyNumberFormat="1" applyFont="1" applyFill="1" applyBorder="1" applyAlignment="1">
      <alignment horizontal="center" vertical="center" wrapText="1"/>
    </xf>
    <xf numFmtId="20" fontId="16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6" fillId="2" borderId="14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20" fontId="10" fillId="2" borderId="11" xfId="0" applyNumberFormat="1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0" fontId="10" fillId="2" borderId="8" xfId="0" applyNumberFormat="1" applyFont="1" applyFill="1" applyBorder="1" applyAlignment="1">
      <alignment horizontal="center" vertical="center"/>
    </xf>
    <xf numFmtId="20" fontId="10" fillId="2" borderId="52" xfId="0" applyNumberFormat="1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/>
    </xf>
    <xf numFmtId="20" fontId="10" fillId="0" borderId="3" xfId="0" applyNumberFormat="1" applyFont="1" applyBorder="1" applyAlignment="1">
      <alignment horizontal="center" vertical="center"/>
    </xf>
    <xf numFmtId="20" fontId="10" fillId="0" borderId="12" xfId="0" applyNumberFormat="1" applyFont="1" applyBorder="1" applyAlignment="1">
      <alignment horizontal="center" vertical="center"/>
    </xf>
    <xf numFmtId="20" fontId="10" fillId="2" borderId="55" xfId="0" applyNumberFormat="1" applyFont="1" applyFill="1" applyBorder="1" applyAlignment="1">
      <alignment horizontal="center" vertical="center"/>
    </xf>
    <xf numFmtId="20" fontId="10" fillId="3" borderId="18" xfId="0" applyNumberFormat="1" applyFont="1" applyFill="1" applyBorder="1" applyAlignment="1">
      <alignment horizontal="center" vertical="center"/>
    </xf>
    <xf numFmtId="20" fontId="10" fillId="2" borderId="15" xfId="0" applyNumberFormat="1" applyFont="1" applyFill="1" applyBorder="1" applyAlignment="1">
      <alignment horizontal="center" vertical="center"/>
    </xf>
    <xf numFmtId="20" fontId="10" fillId="3" borderId="22" xfId="0" applyNumberFormat="1" applyFont="1" applyFill="1" applyBorder="1" applyAlignment="1">
      <alignment horizontal="center" vertical="center"/>
    </xf>
    <xf numFmtId="20" fontId="10" fillId="0" borderId="22" xfId="0" applyNumberFormat="1" applyFont="1" applyBorder="1" applyAlignment="1">
      <alignment horizontal="center" vertical="center"/>
    </xf>
    <xf numFmtId="20" fontId="6" fillId="2" borderId="23" xfId="0" applyNumberFormat="1" applyFont="1" applyFill="1" applyBorder="1" applyAlignment="1">
      <alignment horizontal="center" vertical="center"/>
    </xf>
    <xf numFmtId="20" fontId="10" fillId="3" borderId="35" xfId="0" applyNumberFormat="1" applyFont="1" applyFill="1" applyBorder="1" applyAlignment="1">
      <alignment horizontal="center" vertical="center"/>
    </xf>
    <xf numFmtId="0" fontId="12" fillId="0" borderId="0" xfId="0" applyFont="1"/>
    <xf numFmtId="20" fontId="0" fillId="0" borderId="0" xfId="0" applyNumberFormat="1"/>
    <xf numFmtId="20" fontId="10" fillId="2" borderId="4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/>
    </xf>
    <xf numFmtId="20" fontId="10" fillId="3" borderId="43" xfId="0" applyNumberFormat="1" applyFont="1" applyFill="1" applyBorder="1" applyAlignment="1">
      <alignment horizontal="center" vertical="center"/>
    </xf>
    <xf numFmtId="20" fontId="12" fillId="0" borderId="0" xfId="0" applyNumberFormat="1" applyFont="1"/>
    <xf numFmtId="20" fontId="10" fillId="3" borderId="46" xfId="0" applyNumberFormat="1" applyFont="1" applyFill="1" applyBorder="1" applyAlignment="1">
      <alignment horizontal="center"/>
    </xf>
    <xf numFmtId="20" fontId="10" fillId="3" borderId="47" xfId="0" applyNumberFormat="1" applyFont="1" applyFill="1" applyBorder="1" applyAlignment="1">
      <alignment horizontal="center"/>
    </xf>
    <xf numFmtId="20" fontId="10" fillId="0" borderId="47" xfId="0" applyNumberFormat="1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43" xfId="0" applyFont="1" applyBorder="1" applyAlignment="1">
      <alignment horizontal="center"/>
    </xf>
    <xf numFmtId="0" fontId="12" fillId="0" borderId="0" xfId="0" applyFont="1" applyAlignment="1">
      <alignment horizontal="center"/>
    </xf>
    <xf numFmtId="20" fontId="10" fillId="2" borderId="33" xfId="0" applyNumberFormat="1" applyFont="1" applyFill="1" applyBorder="1" applyAlignment="1">
      <alignment horizontal="center" vertical="center" wrapText="1"/>
    </xf>
    <xf numFmtId="20" fontId="10" fillId="2" borderId="35" xfId="0" applyNumberFormat="1" applyFont="1" applyFill="1" applyBorder="1" applyAlignment="1">
      <alignment horizontal="center" vertical="center" wrapText="1"/>
    </xf>
    <xf numFmtId="20" fontId="6" fillId="0" borderId="0" xfId="0" applyNumberFormat="1" applyFont="1" applyAlignment="1">
      <alignment horizontal="center" vertical="center" wrapText="1"/>
    </xf>
    <xf numFmtId="0" fontId="12" fillId="0" borderId="0" xfId="0" applyFont="1" applyAlignment="1"/>
    <xf numFmtId="0" fontId="6" fillId="0" borderId="42" xfId="0" applyFont="1" applyBorder="1" applyAlignment="1">
      <alignment horizontal="center" vertical="center"/>
    </xf>
    <xf numFmtId="20" fontId="6" fillId="0" borderId="26" xfId="0" applyNumberFormat="1" applyFont="1" applyBorder="1" applyAlignment="1">
      <alignment horizontal="center" vertical="center"/>
    </xf>
    <xf numFmtId="20" fontId="6" fillId="0" borderId="33" xfId="0" applyNumberFormat="1" applyFont="1" applyBorder="1" applyAlignment="1">
      <alignment horizontal="center" vertical="center"/>
    </xf>
    <xf numFmtId="0" fontId="7" fillId="0" borderId="0" xfId="0" applyFont="1" applyAlignment="1"/>
    <xf numFmtId="49" fontId="6" fillId="0" borderId="0" xfId="0" applyNumberFormat="1" applyFont="1" applyAlignment="1"/>
    <xf numFmtId="49" fontId="2" fillId="0" borderId="0" xfId="0" applyNumberFormat="1" applyFont="1" applyAlignment="1"/>
    <xf numFmtId="0" fontId="10" fillId="0" borderId="0" xfId="0" applyFont="1" applyAlignment="1"/>
    <xf numFmtId="0" fontId="3" fillId="0" borderId="0" xfId="0" applyFont="1" applyAlignment="1"/>
    <xf numFmtId="20" fontId="12" fillId="0" borderId="0" xfId="0" applyNumberFormat="1" applyFont="1" applyAlignment="1"/>
    <xf numFmtId="20" fontId="10" fillId="0" borderId="55" xfId="0" applyNumberFormat="1" applyFont="1" applyBorder="1" applyAlignment="1">
      <alignment horizontal="center" vertical="center"/>
    </xf>
    <xf numFmtId="20" fontId="10" fillId="0" borderId="18" xfId="0" applyNumberFormat="1" applyFont="1" applyBorder="1" applyAlignment="1">
      <alignment horizontal="center" vertical="center"/>
    </xf>
    <xf numFmtId="20" fontId="10" fillId="2" borderId="56" xfId="0" applyNumberFormat="1" applyFont="1" applyFill="1" applyBorder="1" applyAlignment="1">
      <alignment horizontal="center" vertical="center"/>
    </xf>
    <xf numFmtId="20" fontId="10" fillId="3" borderId="56" xfId="0" applyNumberFormat="1" applyFont="1" applyFill="1" applyBorder="1" applyAlignment="1">
      <alignment horizontal="center" vertical="center"/>
    </xf>
    <xf numFmtId="20" fontId="10" fillId="2" borderId="74" xfId="0" applyNumberFormat="1" applyFont="1" applyFill="1" applyBorder="1" applyAlignment="1">
      <alignment horizontal="center" vertical="center"/>
    </xf>
    <xf numFmtId="20" fontId="10" fillId="2" borderId="65" xfId="0" applyNumberFormat="1" applyFont="1" applyFill="1" applyBorder="1" applyAlignment="1">
      <alignment horizontal="center" vertical="center"/>
    </xf>
    <xf numFmtId="20" fontId="10" fillId="3" borderId="55" xfId="0" applyNumberFormat="1" applyFont="1" applyFill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20" fontId="10" fillId="3" borderId="24" xfId="0" applyNumberFormat="1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164" fontId="10" fillId="3" borderId="23" xfId="0" applyNumberFormat="1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20" fontId="6" fillId="0" borderId="41" xfId="0" applyNumberFormat="1" applyFont="1" applyBorder="1" applyAlignment="1">
      <alignment horizontal="center" vertical="center"/>
    </xf>
    <xf numFmtId="20" fontId="6" fillId="6" borderId="16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20" fontId="10" fillId="0" borderId="32" xfId="0" applyNumberFormat="1" applyFont="1" applyFill="1" applyBorder="1" applyAlignment="1">
      <alignment horizontal="center" vertical="center"/>
    </xf>
    <xf numFmtId="20" fontId="10" fillId="0" borderId="36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6" fillId="0" borderId="44" xfId="0" applyNumberFormat="1" applyFont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/>
    </xf>
    <xf numFmtId="20" fontId="0" fillId="0" borderId="0" xfId="0" applyNumberFormat="1" applyAlignment="1">
      <alignment vertical="center"/>
    </xf>
    <xf numFmtId="49" fontId="19" fillId="0" borderId="0" xfId="0" applyNumberFormat="1" applyFont="1" applyAlignment="1">
      <alignment vertical="center"/>
    </xf>
    <xf numFmtId="49" fontId="6" fillId="0" borderId="47" xfId="0" applyNumberFormat="1" applyFont="1" applyBorder="1" applyAlignment="1">
      <alignment horizontal="center" vertical="center"/>
    </xf>
    <xf numFmtId="20" fontId="15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0" fontId="10" fillId="2" borderId="27" xfId="0" applyNumberFormat="1" applyFont="1" applyFill="1" applyBorder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0" fillId="3" borderId="70" xfId="0" applyFont="1" applyFill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20" fontId="10" fillId="0" borderId="41" xfId="0" applyNumberFormat="1" applyFont="1" applyBorder="1" applyAlignment="1">
      <alignment horizontal="center" vertical="center"/>
    </xf>
    <xf numFmtId="20" fontId="10" fillId="2" borderId="48" xfId="0" applyNumberFormat="1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0" fillId="3" borderId="71" xfId="0" applyFont="1" applyFill="1" applyBorder="1" applyAlignment="1">
      <alignment horizontal="center" vertical="center"/>
    </xf>
    <xf numFmtId="1" fontId="10" fillId="3" borderId="2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1" fontId="10" fillId="0" borderId="30" xfId="0" applyNumberFormat="1" applyFont="1" applyBorder="1" applyAlignment="1">
      <alignment horizontal="center" vertical="center"/>
    </xf>
    <xf numFmtId="0" fontId="6" fillId="0" borderId="10" xfId="0" applyFont="1" applyBorder="1"/>
    <xf numFmtId="0" fontId="6" fillId="4" borderId="54" xfId="0" applyFont="1" applyFill="1" applyBorder="1" applyAlignment="1">
      <alignment horizontal="center" vertical="center"/>
    </xf>
    <xf numFmtId="20" fontId="6" fillId="3" borderId="18" xfId="0" applyNumberFormat="1" applyFont="1" applyFill="1" applyBorder="1" applyAlignment="1">
      <alignment horizontal="center" vertical="center"/>
    </xf>
    <xf numFmtId="20" fontId="6" fillId="6" borderId="24" xfId="0" applyNumberFormat="1" applyFont="1" applyFill="1" applyBorder="1" applyAlignment="1">
      <alignment horizontal="center" vertical="center"/>
    </xf>
    <xf numFmtId="20" fontId="6" fillId="6" borderId="22" xfId="0" applyNumberFormat="1" applyFont="1" applyFill="1" applyBorder="1" applyAlignment="1">
      <alignment horizontal="center" vertical="center"/>
    </xf>
    <xf numFmtId="20" fontId="6" fillId="6" borderId="33" xfId="0" applyNumberFormat="1" applyFont="1" applyFill="1" applyBorder="1" applyAlignment="1">
      <alignment horizontal="center" vertical="center"/>
    </xf>
    <xf numFmtId="49" fontId="19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left"/>
    </xf>
    <xf numFmtId="0" fontId="12" fillId="0" borderId="0" xfId="0" applyFont="1" applyAlignment="1">
      <alignment horizontal="left" vertical="center"/>
    </xf>
    <xf numFmtId="0" fontId="6" fillId="2" borderId="35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2" fillId="0" borderId="41" xfId="0" applyFont="1" applyBorder="1" applyAlignment="1">
      <alignment horizontal="left" vertical="center"/>
    </xf>
    <xf numFmtId="0" fontId="22" fillId="0" borderId="42" xfId="0" applyFont="1" applyBorder="1" applyAlignment="1">
      <alignment horizontal="left" vertical="center"/>
    </xf>
    <xf numFmtId="20" fontId="10" fillId="0" borderId="23" xfId="0" applyNumberFormat="1" applyFont="1" applyBorder="1" applyAlignment="1">
      <alignment vertical="center"/>
    </xf>
    <xf numFmtId="20" fontId="10" fillId="0" borderId="32" xfId="0" applyNumberFormat="1" applyFont="1" applyBorder="1" applyAlignment="1">
      <alignment vertical="center"/>
    </xf>
    <xf numFmtId="0" fontId="10" fillId="0" borderId="7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22" fillId="0" borderId="26" xfId="0" applyFont="1" applyBorder="1" applyAlignment="1">
      <alignment horizontal="left" vertical="center"/>
    </xf>
    <xf numFmtId="0" fontId="22" fillId="0" borderId="36" xfId="0" applyFont="1" applyBorder="1" applyAlignment="1">
      <alignment horizontal="left" vertical="center"/>
    </xf>
    <xf numFmtId="49" fontId="13" fillId="0" borderId="0" xfId="0" applyNumberFormat="1" applyFont="1" applyAlignment="1">
      <alignment vertical="center"/>
    </xf>
    <xf numFmtId="49" fontId="13" fillId="0" borderId="0" xfId="0" applyNumberFormat="1" applyFont="1"/>
    <xf numFmtId="0" fontId="6" fillId="0" borderId="73" xfId="0" applyFont="1" applyBorder="1" applyAlignment="1">
      <alignment horizontal="center" vertical="center"/>
    </xf>
    <xf numFmtId="0" fontId="0" fillId="0" borderId="41" xfId="0" applyBorder="1"/>
    <xf numFmtId="20" fontId="12" fillId="0" borderId="0" xfId="0" applyNumberFormat="1" applyFont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0" fillId="0" borderId="36" xfId="0" applyBorder="1"/>
    <xf numFmtId="20" fontId="6" fillId="2" borderId="3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0" fillId="0" borderId="73" xfId="0" applyFont="1" applyBorder="1" applyAlignment="1">
      <alignment horizontal="center" vertical="center"/>
    </xf>
    <xf numFmtId="20" fontId="10" fillId="3" borderId="69" xfId="0" applyNumberFormat="1" applyFont="1" applyFill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20" fontId="10" fillId="0" borderId="47" xfId="0" applyNumberFormat="1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20" fontId="10" fillId="2" borderId="37" xfId="0" applyNumberFormat="1" applyFont="1" applyFill="1" applyBorder="1" applyAlignment="1">
      <alignment horizontal="center" vertical="center"/>
    </xf>
    <xf numFmtId="20" fontId="10" fillId="0" borderId="15" xfId="0" applyNumberFormat="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20" fontId="10" fillId="0" borderId="9" xfId="0" applyNumberFormat="1" applyFont="1" applyBorder="1" applyAlignment="1">
      <alignment horizontal="center" vertical="center"/>
    </xf>
    <xf numFmtId="20" fontId="10" fillId="2" borderId="9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49" fontId="25" fillId="0" borderId="0" xfId="0" applyNumberFormat="1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20" fontId="6" fillId="0" borderId="10" xfId="0" applyNumberFormat="1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9" fontId="6" fillId="0" borderId="39" xfId="0" applyNumberFormat="1" applyFont="1" applyBorder="1" applyAlignment="1">
      <alignment horizontal="center" vertical="center" wrapText="1"/>
    </xf>
    <xf numFmtId="20" fontId="6" fillId="0" borderId="69" xfId="0" applyNumberFormat="1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20" fontId="6" fillId="0" borderId="0" xfId="0" applyNumberFormat="1" applyFont="1" applyAlignment="1">
      <alignment horizontal="left" vertical="center"/>
    </xf>
    <xf numFmtId="20" fontId="6" fillId="0" borderId="16" xfId="0" applyNumberFormat="1" applyFont="1" applyBorder="1" applyAlignment="1">
      <alignment horizontal="center" vertical="center" wrapText="1"/>
    </xf>
    <xf numFmtId="0" fontId="0" fillId="0" borderId="32" xfId="0" applyBorder="1" applyAlignment="1">
      <alignment vertical="center"/>
    </xf>
    <xf numFmtId="0" fontId="10" fillId="2" borderId="34" xfId="0" applyFont="1" applyFill="1" applyBorder="1" applyAlignment="1">
      <alignment horizontal="left" vertical="center"/>
    </xf>
    <xf numFmtId="49" fontId="27" fillId="0" borderId="0" xfId="0" applyNumberFormat="1" applyFont="1"/>
    <xf numFmtId="49" fontId="6" fillId="0" borderId="1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49" fontId="6" fillId="4" borderId="7" xfId="0" applyNumberFormat="1" applyFont="1" applyFill="1" applyBorder="1" applyAlignment="1">
      <alignment horizontal="center" vertical="center" wrapText="1"/>
    </xf>
    <xf numFmtId="49" fontId="6" fillId="0" borderId="51" xfId="0" applyNumberFormat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49" fontId="6" fillId="0" borderId="0" xfId="0" applyNumberFormat="1" applyFont="1" applyAlignment="1">
      <alignment horizontal="left"/>
    </xf>
    <xf numFmtId="0" fontId="10" fillId="0" borderId="65" xfId="0" applyFont="1" applyBorder="1" applyAlignment="1">
      <alignment horizontal="center" vertical="center"/>
    </xf>
    <xf numFmtId="20" fontId="10" fillId="2" borderId="17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21" fillId="0" borderId="0" xfId="0" applyFont="1"/>
    <xf numFmtId="0" fontId="10" fillId="0" borderId="23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20" fontId="10" fillId="0" borderId="23" xfId="0" applyNumberFormat="1" applyFont="1" applyBorder="1"/>
    <xf numFmtId="20" fontId="10" fillId="3" borderId="23" xfId="0" applyNumberFormat="1" applyFont="1" applyFill="1" applyBorder="1" applyAlignment="1">
      <alignment horizontal="center"/>
    </xf>
    <xf numFmtId="20" fontId="10" fillId="0" borderId="23" xfId="0" applyNumberFormat="1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20" fontId="10" fillId="0" borderId="32" xfId="0" applyNumberFormat="1" applyFont="1" applyBorder="1"/>
    <xf numFmtId="0" fontId="10" fillId="0" borderId="32" xfId="0" applyFont="1" applyBorder="1"/>
    <xf numFmtId="0" fontId="10" fillId="0" borderId="36" xfId="0" applyFont="1" applyBorder="1" applyAlignment="1">
      <alignment horizontal="center"/>
    </xf>
    <xf numFmtId="49" fontId="6" fillId="0" borderId="48" xfId="0" applyNumberFormat="1" applyFont="1" applyBorder="1" applyAlignment="1">
      <alignment horizontal="center" vertical="center"/>
    </xf>
    <xf numFmtId="20" fontId="6" fillId="2" borderId="8" xfId="0" applyNumberFormat="1" applyFont="1" applyFill="1" applyBorder="1" applyAlignment="1">
      <alignment horizontal="center" vertical="center"/>
    </xf>
    <xf numFmtId="49" fontId="6" fillId="0" borderId="46" xfId="0" applyNumberFormat="1" applyFont="1" applyBorder="1" applyAlignment="1">
      <alignment horizontal="left" vertical="center"/>
    </xf>
    <xf numFmtId="49" fontId="6" fillId="0" borderId="47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20" fontId="6" fillId="2" borderId="9" xfId="0" applyNumberFormat="1" applyFont="1" applyFill="1" applyBorder="1" applyAlignment="1">
      <alignment horizontal="center" vertical="center"/>
    </xf>
    <xf numFmtId="49" fontId="6" fillId="4" borderId="70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20" fontId="6" fillId="0" borderId="69" xfId="0" applyNumberFormat="1" applyFont="1" applyBorder="1" applyAlignment="1">
      <alignment horizontal="center" vertical="center"/>
    </xf>
    <xf numFmtId="20" fontId="6" fillId="0" borderId="36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26" xfId="0" applyFont="1" applyBorder="1"/>
    <xf numFmtId="0" fontId="29" fillId="0" borderId="0" xfId="0" applyFont="1"/>
    <xf numFmtId="0" fontId="8" fillId="0" borderId="41" xfId="0" applyFont="1" applyBorder="1"/>
    <xf numFmtId="0" fontId="8" fillId="0" borderId="15" xfId="0" applyFont="1" applyBorder="1"/>
    <xf numFmtId="0" fontId="8" fillId="0" borderId="42" xfId="0" applyFont="1" applyBorder="1"/>
    <xf numFmtId="0" fontId="8" fillId="0" borderId="23" xfId="0" applyFont="1" applyBorder="1"/>
    <xf numFmtId="0" fontId="8" fillId="0" borderId="36" xfId="0" applyFont="1" applyBorder="1"/>
    <xf numFmtId="49" fontId="6" fillId="0" borderId="35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20" fontId="6" fillId="0" borderId="55" xfId="0" applyNumberFormat="1" applyFont="1" applyBorder="1" applyAlignment="1">
      <alignment horizontal="center" vertical="center"/>
    </xf>
    <xf numFmtId="20" fontId="6" fillId="6" borderId="14" xfId="0" applyNumberFormat="1" applyFont="1" applyFill="1" applyBorder="1" applyAlignment="1">
      <alignment horizontal="center" vertical="center"/>
    </xf>
    <xf numFmtId="20" fontId="6" fillId="6" borderId="65" xfId="0" applyNumberFormat="1" applyFont="1" applyFill="1" applyBorder="1" applyAlignment="1">
      <alignment horizontal="center" vertical="center"/>
    </xf>
    <xf numFmtId="20" fontId="6" fillId="0" borderId="23" xfId="0" applyNumberFormat="1" applyFont="1" applyBorder="1" applyAlignment="1">
      <alignment vertical="center"/>
    </xf>
    <xf numFmtId="20" fontId="6" fillId="6" borderId="35" xfId="0" applyNumberFormat="1" applyFont="1" applyFill="1" applyBorder="1" applyAlignment="1">
      <alignment horizontal="center" vertical="center"/>
    </xf>
    <xf numFmtId="49" fontId="19" fillId="0" borderId="0" xfId="0" applyNumberFormat="1" applyFont="1"/>
    <xf numFmtId="0" fontId="30" fillId="0" borderId="0" xfId="0" applyFont="1"/>
    <xf numFmtId="49" fontId="6" fillId="0" borderId="41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0" fontId="10" fillId="0" borderId="69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6" xfId="0" applyFont="1" applyBorder="1"/>
    <xf numFmtId="20" fontId="10" fillId="0" borderId="22" xfId="0" applyNumberFormat="1" applyFont="1" applyBorder="1" applyAlignment="1">
      <alignment horizontal="center"/>
    </xf>
    <xf numFmtId="20" fontId="10" fillId="0" borderId="24" xfId="0" applyNumberFormat="1" applyFont="1" applyBorder="1" applyAlignment="1">
      <alignment horizontal="center"/>
    </xf>
    <xf numFmtId="20" fontId="10" fillId="0" borderId="22" xfId="0" applyNumberFormat="1" applyFont="1" applyBorder="1" applyAlignment="1">
      <alignment horizontal="left"/>
    </xf>
    <xf numFmtId="0" fontId="10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20" fontId="10" fillId="3" borderId="24" xfId="0" applyNumberFormat="1" applyFont="1" applyFill="1" applyBorder="1" applyAlignment="1">
      <alignment horizontal="center"/>
    </xf>
    <xf numFmtId="20" fontId="10" fillId="3" borderId="25" xfId="0" applyNumberFormat="1" applyFont="1" applyFill="1" applyBorder="1" applyAlignment="1">
      <alignment horizontal="center"/>
    </xf>
    <xf numFmtId="20" fontId="10" fillId="7" borderId="24" xfId="0" applyNumberFormat="1" applyFont="1" applyFill="1" applyBorder="1" applyAlignment="1">
      <alignment horizontal="left"/>
    </xf>
    <xf numFmtId="20" fontId="10" fillId="7" borderId="22" xfId="0" applyNumberFormat="1" applyFont="1" applyFill="1" applyBorder="1" applyAlignment="1">
      <alignment horizontal="center"/>
    </xf>
    <xf numFmtId="20" fontId="10" fillId="3" borderId="25" xfId="0" applyNumberFormat="1" applyFont="1" applyFill="1" applyBorder="1" applyAlignment="1">
      <alignment horizontal="left"/>
    </xf>
    <xf numFmtId="20" fontId="10" fillId="3" borderId="22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20" fontId="10" fillId="3" borderId="22" xfId="0" applyNumberFormat="1" applyFont="1" applyFill="1" applyBorder="1" applyAlignment="1">
      <alignment horizontal="left"/>
    </xf>
    <xf numFmtId="0" fontId="10" fillId="0" borderId="35" xfId="0" applyFont="1" applyBorder="1" applyAlignment="1">
      <alignment horizontal="center"/>
    </xf>
    <xf numFmtId="20" fontId="10" fillId="0" borderId="32" xfId="0" applyNumberFormat="1" applyFont="1" applyBorder="1" applyAlignment="1">
      <alignment horizontal="center"/>
    </xf>
    <xf numFmtId="20" fontId="10" fillId="0" borderId="35" xfId="0" applyNumberFormat="1" applyFont="1" applyBorder="1" applyAlignment="1">
      <alignment horizontal="center"/>
    </xf>
    <xf numFmtId="20" fontId="10" fillId="0" borderId="33" xfId="0" applyNumberFormat="1" applyFont="1" applyBorder="1" applyAlignment="1">
      <alignment horizontal="center"/>
    </xf>
    <xf numFmtId="20" fontId="10" fillId="0" borderId="34" xfId="0" applyNumberFormat="1" applyFont="1" applyBorder="1" applyAlignment="1">
      <alignment horizontal="left"/>
    </xf>
    <xf numFmtId="0" fontId="10" fillId="0" borderId="32" xfId="0" applyFont="1" applyBorder="1" applyAlignment="1">
      <alignment horizontal="center"/>
    </xf>
    <xf numFmtId="20" fontId="10" fillId="3" borderId="33" xfId="0" applyNumberFormat="1" applyFont="1" applyFill="1" applyBorder="1" applyAlignment="1">
      <alignment horizontal="center"/>
    </xf>
    <xf numFmtId="49" fontId="6" fillId="0" borderId="73" xfId="0" applyNumberFormat="1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20" fontId="10" fillId="0" borderId="24" xfId="0" applyNumberFormat="1" applyFont="1" applyBorder="1" applyAlignment="1">
      <alignment horizontal="left"/>
    </xf>
    <xf numFmtId="0" fontId="10" fillId="0" borderId="33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49" fontId="6" fillId="0" borderId="38" xfId="0" applyNumberFormat="1" applyFont="1" applyBorder="1" applyAlignment="1">
      <alignment horizontal="center"/>
    </xf>
    <xf numFmtId="0" fontId="10" fillId="0" borderId="71" xfId="0" applyFont="1" applyBorder="1" applyAlignment="1">
      <alignment horizontal="center"/>
    </xf>
    <xf numFmtId="20" fontId="10" fillId="0" borderId="42" xfId="0" applyNumberFormat="1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49" fontId="28" fillId="0" borderId="0" xfId="0" applyNumberFormat="1" applyFont="1"/>
    <xf numFmtId="49" fontId="28" fillId="0" borderId="0" xfId="0" applyNumberFormat="1" applyFont="1" applyAlignment="1">
      <alignment horizontal="center"/>
    </xf>
    <xf numFmtId="49" fontId="28" fillId="0" borderId="39" xfId="0" applyNumberFormat="1" applyFont="1" applyBorder="1" applyAlignment="1">
      <alignment horizontal="center"/>
    </xf>
    <xf numFmtId="0" fontId="16" fillId="0" borderId="64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8" xfId="0" applyFont="1" applyBorder="1"/>
    <xf numFmtId="0" fontId="16" fillId="0" borderId="19" xfId="0" applyFont="1" applyBorder="1"/>
    <xf numFmtId="0" fontId="16" fillId="0" borderId="42" xfId="0" applyFont="1" applyBorder="1" applyAlignment="1">
      <alignment horizontal="center"/>
    </xf>
    <xf numFmtId="20" fontId="16" fillId="0" borderId="23" xfId="0" applyNumberFormat="1" applyFont="1" applyBorder="1" applyAlignment="1">
      <alignment horizontal="center" wrapText="1"/>
    </xf>
    <xf numFmtId="20" fontId="16" fillId="0" borderId="23" xfId="0" applyNumberFormat="1" applyFont="1" applyBorder="1" applyAlignment="1">
      <alignment horizontal="center"/>
    </xf>
    <xf numFmtId="20" fontId="16" fillId="0" borderId="23" xfId="0" applyNumberFormat="1" applyFont="1" applyBorder="1" applyAlignment="1">
      <alignment horizontal="left"/>
    </xf>
    <xf numFmtId="20" fontId="16" fillId="3" borderId="23" xfId="0" applyNumberFormat="1" applyFont="1" applyFill="1" applyBorder="1" applyAlignment="1">
      <alignment horizontal="center"/>
    </xf>
    <xf numFmtId="20" fontId="16" fillId="3" borderId="23" xfId="0" applyNumberFormat="1" applyFont="1" applyFill="1" applyBorder="1" applyAlignment="1">
      <alignment horizontal="left"/>
    </xf>
    <xf numFmtId="0" fontId="16" fillId="0" borderId="31" xfId="0" applyFont="1" applyBorder="1" applyAlignment="1">
      <alignment horizontal="center"/>
    </xf>
    <xf numFmtId="20" fontId="16" fillId="0" borderId="32" xfId="0" applyNumberFormat="1" applyFont="1" applyBorder="1" applyAlignment="1">
      <alignment horizontal="center"/>
    </xf>
    <xf numFmtId="20" fontId="16" fillId="0" borderId="32" xfId="0" applyNumberFormat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28" fillId="0" borderId="41" xfId="0" applyNumberFormat="1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20" fontId="16" fillId="3" borderId="32" xfId="0" applyNumberFormat="1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6" fillId="0" borderId="1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0" fontId="6" fillId="2" borderId="43" xfId="0" applyNumberFormat="1" applyFont="1" applyFill="1" applyBorder="1" applyAlignment="1">
      <alignment horizontal="center" vertical="center"/>
    </xf>
    <xf numFmtId="49" fontId="6" fillId="4" borderId="43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0" fontId="10" fillId="6" borderId="24" xfId="0" applyNumberFormat="1" applyFont="1" applyFill="1" applyBorder="1" applyAlignment="1">
      <alignment horizontal="center" vertical="center"/>
    </xf>
    <xf numFmtId="20" fontId="10" fillId="6" borderId="22" xfId="0" applyNumberFormat="1" applyFont="1" applyFill="1" applyBorder="1" applyAlignment="1">
      <alignment horizontal="center" vertical="center"/>
    </xf>
    <xf numFmtId="20" fontId="10" fillId="6" borderId="25" xfId="0" applyNumberFormat="1" applyFont="1" applyFill="1" applyBorder="1" applyAlignment="1">
      <alignment horizontal="center" vertical="center"/>
    </xf>
    <xf numFmtId="20" fontId="10" fillId="0" borderId="35" xfId="0" applyNumberFormat="1" applyFont="1" applyBorder="1" applyAlignment="1">
      <alignment horizontal="center" vertical="center"/>
    </xf>
    <xf numFmtId="20" fontId="10" fillId="6" borderId="33" xfId="0" applyNumberFormat="1" applyFont="1" applyFill="1" applyBorder="1" applyAlignment="1">
      <alignment horizontal="center" vertical="center"/>
    </xf>
    <xf numFmtId="20" fontId="10" fillId="6" borderId="3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49" fontId="6" fillId="4" borderId="11" xfId="0" applyNumberFormat="1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0" fontId="33" fillId="0" borderId="0" xfId="0" applyFont="1"/>
    <xf numFmtId="0" fontId="34" fillId="0" borderId="0" xfId="0" applyFont="1"/>
    <xf numFmtId="49" fontId="32" fillId="0" borderId="0" xfId="0" applyNumberFormat="1" applyFont="1" applyAlignment="1">
      <alignment horizontal="center" vertical="center"/>
    </xf>
    <xf numFmtId="49" fontId="32" fillId="0" borderId="0" xfId="0" applyNumberFormat="1" applyFont="1"/>
    <xf numFmtId="49" fontId="32" fillId="0" borderId="0" xfId="0" applyNumberFormat="1" applyFont="1" applyAlignment="1">
      <alignment horizontal="center"/>
    </xf>
    <xf numFmtId="0" fontId="32" fillId="0" borderId="45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20" fontId="32" fillId="6" borderId="18" xfId="0" applyNumberFormat="1" applyFont="1" applyFill="1" applyBorder="1" applyAlignment="1">
      <alignment horizontal="center" vertical="center"/>
    </xf>
    <xf numFmtId="0" fontId="32" fillId="3" borderId="18" xfId="0" applyFont="1" applyFill="1" applyBorder="1" applyAlignment="1">
      <alignment horizontal="center" vertical="center"/>
    </xf>
    <xf numFmtId="20" fontId="32" fillId="3" borderId="18" xfId="0" applyNumberFormat="1" applyFont="1" applyFill="1" applyBorder="1" applyAlignment="1">
      <alignment horizontal="center" vertical="center"/>
    </xf>
    <xf numFmtId="20" fontId="32" fillId="6" borderId="56" xfId="0" applyNumberFormat="1" applyFont="1" applyFill="1" applyBorder="1" applyAlignment="1">
      <alignment horizontal="center" vertical="center"/>
    </xf>
    <xf numFmtId="20" fontId="32" fillId="6" borderId="55" xfId="0" applyNumberFormat="1" applyFont="1" applyFill="1" applyBorder="1" applyAlignment="1">
      <alignment horizontal="center" vertical="center"/>
    </xf>
    <xf numFmtId="20" fontId="32" fillId="0" borderId="18" xfId="0" applyNumberFormat="1" applyFont="1" applyBorder="1" applyAlignment="1">
      <alignment horizontal="center" vertical="center"/>
    </xf>
    <xf numFmtId="20" fontId="32" fillId="3" borderId="18" xfId="0" applyNumberFormat="1" applyFont="1" applyFill="1" applyBorder="1" applyAlignment="1">
      <alignment horizontal="center" vertical="center" wrapText="1"/>
    </xf>
    <xf numFmtId="20" fontId="32" fillId="3" borderId="56" xfId="0" applyNumberFormat="1" applyFont="1" applyFill="1" applyBorder="1" applyAlignment="1">
      <alignment horizontal="center" vertical="center"/>
    </xf>
    <xf numFmtId="20" fontId="32" fillId="6" borderId="19" xfId="0" applyNumberFormat="1" applyFont="1" applyFill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20" fontId="32" fillId="0" borderId="22" xfId="0" applyNumberFormat="1" applyFont="1" applyBorder="1" applyAlignment="1">
      <alignment horizontal="center" vertical="center"/>
    </xf>
    <xf numFmtId="20" fontId="32" fillId="6" borderId="23" xfId="0" applyNumberFormat="1" applyFont="1" applyFill="1" applyBorder="1" applyAlignment="1">
      <alignment horizontal="center" vertical="center"/>
    </xf>
    <xf numFmtId="0" fontId="32" fillId="3" borderId="23" xfId="0" applyFont="1" applyFill="1" applyBorder="1" applyAlignment="1">
      <alignment horizontal="center" vertical="center"/>
    </xf>
    <xf numFmtId="20" fontId="32" fillId="3" borderId="23" xfId="0" applyNumberFormat="1" applyFont="1" applyFill="1" applyBorder="1" applyAlignment="1">
      <alignment horizontal="center" vertical="center"/>
    </xf>
    <xf numFmtId="20" fontId="32" fillId="6" borderId="24" xfId="0" applyNumberFormat="1" applyFont="1" applyFill="1" applyBorder="1" applyAlignment="1">
      <alignment horizontal="center" vertical="center"/>
    </xf>
    <xf numFmtId="20" fontId="32" fillId="6" borderId="22" xfId="0" applyNumberFormat="1" applyFont="1" applyFill="1" applyBorder="1" applyAlignment="1">
      <alignment horizontal="center" vertical="center"/>
    </xf>
    <xf numFmtId="20" fontId="32" fillId="3" borderId="24" xfId="0" applyNumberFormat="1" applyFont="1" applyFill="1" applyBorder="1" applyAlignment="1">
      <alignment horizontal="center" vertical="center"/>
    </xf>
    <xf numFmtId="20" fontId="32" fillId="6" borderId="26" xfId="0" applyNumberFormat="1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  <xf numFmtId="20" fontId="32" fillId="0" borderId="26" xfId="0" applyNumberFormat="1" applyFont="1" applyBorder="1" applyAlignment="1">
      <alignment horizontal="center" vertical="center"/>
    </xf>
    <xf numFmtId="20" fontId="32" fillId="6" borderId="25" xfId="0" applyNumberFormat="1" applyFont="1" applyFill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164" fontId="32" fillId="3" borderId="23" xfId="0" applyNumberFormat="1" applyFont="1" applyFill="1" applyBorder="1" applyAlignment="1">
      <alignment horizontal="center" vertical="center"/>
    </xf>
    <xf numFmtId="20" fontId="32" fillId="0" borderId="23" xfId="0" applyNumberFormat="1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3" borderId="32" xfId="0" applyFont="1" applyFill="1" applyBorder="1" applyAlignment="1">
      <alignment horizontal="center" vertical="center"/>
    </xf>
    <xf numFmtId="20" fontId="32" fillId="3" borderId="32" xfId="0" applyNumberFormat="1" applyFont="1" applyFill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20" fontId="32" fillId="6" borderId="33" xfId="0" applyNumberFormat="1" applyFont="1" applyFill="1" applyBorder="1" applyAlignment="1">
      <alignment horizontal="center" vertical="center"/>
    </xf>
    <xf numFmtId="20" fontId="32" fillId="6" borderId="35" xfId="0" applyNumberFormat="1" applyFont="1" applyFill="1" applyBorder="1" applyAlignment="1">
      <alignment horizontal="center" vertical="center"/>
    </xf>
    <xf numFmtId="0" fontId="32" fillId="3" borderId="33" xfId="0" applyFont="1" applyFill="1" applyBorder="1" applyAlignment="1">
      <alignment horizontal="center" vertical="center"/>
    </xf>
    <xf numFmtId="20" fontId="32" fillId="0" borderId="36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/>
    </xf>
    <xf numFmtId="20" fontId="36" fillId="0" borderId="0" xfId="0" applyNumberFormat="1" applyFont="1" applyAlignment="1">
      <alignment horizontal="center"/>
    </xf>
    <xf numFmtId="0" fontId="32" fillId="0" borderId="45" xfId="0" applyFont="1" applyBorder="1" applyAlignment="1">
      <alignment horizontal="center" vertical="center" wrapText="1"/>
    </xf>
    <xf numFmtId="20" fontId="32" fillId="3" borderId="55" xfId="0" applyNumberFormat="1" applyFont="1" applyFill="1" applyBorder="1" applyAlignment="1">
      <alignment horizontal="center" vertical="center"/>
    </xf>
    <xf numFmtId="20" fontId="32" fillId="6" borderId="57" xfId="0" applyNumberFormat="1" applyFont="1" applyFill="1" applyBorder="1" applyAlignment="1">
      <alignment horizontal="center" vertical="center"/>
    </xf>
    <xf numFmtId="0" fontId="32" fillId="3" borderId="56" xfId="0" applyFont="1" applyFill="1" applyBorder="1" applyAlignment="1">
      <alignment horizontal="center" vertical="center"/>
    </xf>
    <xf numFmtId="20" fontId="32" fillId="3" borderId="22" xfId="0" applyNumberFormat="1" applyFont="1" applyFill="1" applyBorder="1" applyAlignment="1">
      <alignment horizontal="center" vertical="center"/>
    </xf>
    <xf numFmtId="0" fontId="32" fillId="3" borderId="23" xfId="0" applyFont="1" applyFill="1" applyBorder="1" applyAlignment="1">
      <alignment horizontal="center" vertical="center" wrapText="1"/>
    </xf>
    <xf numFmtId="0" fontId="32" fillId="3" borderId="22" xfId="0" applyFont="1" applyFill="1" applyBorder="1" applyAlignment="1">
      <alignment horizontal="center" vertical="center"/>
    </xf>
    <xf numFmtId="0" fontId="35" fillId="3" borderId="23" xfId="0" applyFont="1" applyFill="1" applyBorder="1" applyAlignment="1">
      <alignment horizontal="center" vertical="center"/>
    </xf>
    <xf numFmtId="20" fontId="32" fillId="0" borderId="25" xfId="0" applyNumberFormat="1" applyFont="1" applyBorder="1" applyAlignment="1">
      <alignment horizontal="center" vertical="center"/>
    </xf>
    <xf numFmtId="0" fontId="35" fillId="3" borderId="24" xfId="0" applyFont="1" applyFill="1" applyBorder="1" applyAlignment="1">
      <alignment horizontal="center" vertical="center"/>
    </xf>
    <xf numFmtId="20" fontId="32" fillId="0" borderId="24" xfId="0" applyNumberFormat="1" applyFont="1" applyBorder="1" applyAlignment="1">
      <alignment horizontal="center" vertical="center"/>
    </xf>
    <xf numFmtId="20" fontId="32" fillId="3" borderId="35" xfId="0" applyNumberFormat="1" applyFont="1" applyFill="1" applyBorder="1" applyAlignment="1">
      <alignment horizontal="center" vertical="center"/>
    </xf>
    <xf numFmtId="20" fontId="32" fillId="0" borderId="32" xfId="0" applyNumberFormat="1" applyFont="1" applyBorder="1" applyAlignment="1">
      <alignment horizontal="center" vertical="center"/>
    </xf>
    <xf numFmtId="20" fontId="32" fillId="6" borderId="34" xfId="0" applyNumberFormat="1" applyFont="1" applyFill="1" applyBorder="1" applyAlignment="1">
      <alignment horizontal="center" vertical="center"/>
    </xf>
    <xf numFmtId="0" fontId="35" fillId="3" borderId="32" xfId="0" applyFont="1" applyFill="1" applyBorder="1" applyAlignment="1">
      <alignment horizontal="center" vertical="center"/>
    </xf>
    <xf numFmtId="20" fontId="32" fillId="0" borderId="18" xfId="0" applyNumberFormat="1" applyFont="1" applyFill="1" applyBorder="1" applyAlignment="1">
      <alignment horizontal="center" vertical="center"/>
    </xf>
    <xf numFmtId="20" fontId="32" fillId="0" borderId="18" xfId="0" applyNumberFormat="1" applyFont="1" applyFill="1" applyBorder="1" applyAlignment="1">
      <alignment horizontal="center" vertical="center" wrapText="1"/>
    </xf>
    <xf numFmtId="20" fontId="32" fillId="0" borderId="23" xfId="0" applyNumberFormat="1" applyFont="1" applyFill="1" applyBorder="1" applyAlignment="1">
      <alignment horizontal="center" vertical="center"/>
    </xf>
    <xf numFmtId="20" fontId="32" fillId="0" borderId="3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vertical="center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vertical="center" wrapText="1"/>
    </xf>
    <xf numFmtId="20" fontId="18" fillId="0" borderId="0" xfId="0" applyNumberFormat="1" applyFont="1" applyAlignment="1">
      <alignment horizontal="center" vertical="center" wrapText="1"/>
    </xf>
    <xf numFmtId="49" fontId="32" fillId="3" borderId="2" xfId="0" applyNumberFormat="1" applyFont="1" applyFill="1" applyBorder="1" applyAlignment="1">
      <alignment vertical="center"/>
    </xf>
    <xf numFmtId="49" fontId="32" fillId="3" borderId="3" xfId="0" applyNumberFormat="1" applyFont="1" applyFill="1" applyBorder="1" applyAlignment="1">
      <alignment vertical="center"/>
    </xf>
    <xf numFmtId="49" fontId="32" fillId="3" borderId="4" xfId="0" applyNumberFormat="1" applyFont="1" applyFill="1" applyBorder="1" applyAlignment="1">
      <alignment vertical="center"/>
    </xf>
    <xf numFmtId="0" fontId="35" fillId="0" borderId="0" xfId="0" applyFont="1"/>
    <xf numFmtId="0" fontId="32" fillId="3" borderId="39" xfId="0" applyFont="1" applyFill="1" applyBorder="1" applyAlignment="1">
      <alignment horizontal="center" vertical="center" wrapText="1"/>
    </xf>
    <xf numFmtId="49" fontId="32" fillId="3" borderId="11" xfId="0" applyNumberFormat="1" applyFont="1" applyFill="1" applyBorder="1" applyAlignment="1">
      <alignment horizontal="center" vertical="center" wrapText="1"/>
    </xf>
    <xf numFmtId="0" fontId="32" fillId="3" borderId="11" xfId="0" applyFont="1" applyFill="1" applyBorder="1" applyAlignment="1">
      <alignment horizontal="center" vertical="center" wrapText="1"/>
    </xf>
    <xf numFmtId="49" fontId="32" fillId="9" borderId="11" xfId="0" applyNumberFormat="1" applyFont="1" applyFill="1" applyBorder="1" applyAlignment="1">
      <alignment horizontal="center" vertical="center" wrapText="1"/>
    </xf>
    <xf numFmtId="49" fontId="32" fillId="3" borderId="44" xfId="0" applyNumberFormat="1" applyFont="1" applyFill="1" applyBorder="1" applyAlignment="1">
      <alignment horizontal="center" vertical="center" wrapText="1"/>
    </xf>
    <xf numFmtId="49" fontId="32" fillId="3" borderId="43" xfId="0" applyNumberFormat="1" applyFont="1" applyFill="1" applyBorder="1" applyAlignment="1">
      <alignment vertical="center" wrapText="1"/>
    </xf>
    <xf numFmtId="49" fontId="32" fillId="3" borderId="43" xfId="0" applyNumberFormat="1" applyFont="1" applyFill="1" applyBorder="1" applyAlignment="1">
      <alignment horizontal="center" vertical="center" wrapText="1"/>
    </xf>
    <xf numFmtId="49" fontId="32" fillId="3" borderId="12" xfId="0" applyNumberFormat="1" applyFont="1" applyFill="1" applyBorder="1" applyAlignment="1">
      <alignment horizontal="center" vertical="center" wrapText="1"/>
    </xf>
    <xf numFmtId="0" fontId="32" fillId="3" borderId="45" xfId="0" applyFont="1" applyFill="1" applyBorder="1" applyAlignment="1">
      <alignment horizontal="center" vertical="center" wrapText="1"/>
    </xf>
    <xf numFmtId="20" fontId="32" fillId="3" borderId="9" xfId="0" applyNumberFormat="1" applyFont="1" applyFill="1" applyBorder="1" applyAlignment="1">
      <alignment horizontal="center" vertical="center" wrapText="1"/>
    </xf>
    <xf numFmtId="20" fontId="32" fillId="9" borderId="8" xfId="0" applyNumberFormat="1" applyFont="1" applyFill="1" applyBorder="1" applyAlignment="1">
      <alignment horizontal="center" vertical="center" wrapText="1"/>
    </xf>
    <xf numFmtId="20" fontId="32" fillId="3" borderId="8" xfId="0" applyNumberFormat="1" applyFont="1" applyFill="1" applyBorder="1" applyAlignment="1">
      <alignment horizontal="center" vertical="center" wrapText="1"/>
    </xf>
    <xf numFmtId="20" fontId="32" fillId="3" borderId="52" xfId="0" applyNumberFormat="1" applyFont="1" applyFill="1" applyBorder="1" applyAlignment="1">
      <alignment horizontal="center" vertical="center" wrapText="1"/>
    </xf>
    <xf numFmtId="20" fontId="32" fillId="2" borderId="52" xfId="0" applyNumberFormat="1" applyFont="1" applyFill="1" applyBorder="1" applyAlignment="1">
      <alignment horizontal="center" vertical="center" wrapText="1"/>
    </xf>
    <xf numFmtId="20" fontId="32" fillId="2" borderId="9" xfId="0" applyNumberFormat="1" applyFont="1" applyFill="1" applyBorder="1" applyAlignment="1">
      <alignment horizontal="center" vertical="center" wrapText="1"/>
    </xf>
    <xf numFmtId="20" fontId="32" fillId="0" borderId="0" xfId="0" applyNumberFormat="1" applyFont="1" applyAlignment="1">
      <alignment horizontal="left" vertical="center"/>
    </xf>
    <xf numFmtId="49" fontId="32" fillId="3" borderId="39" xfId="0" applyNumberFormat="1" applyFont="1" applyFill="1" applyBorder="1" applyAlignment="1">
      <alignment horizontal="center" vertical="center" wrapText="1"/>
    </xf>
    <xf numFmtId="20" fontId="32" fillId="3" borderId="7" xfId="0" applyNumberFormat="1" applyFont="1" applyFill="1" applyBorder="1" applyAlignment="1">
      <alignment horizontal="center" vertical="center" wrapText="1"/>
    </xf>
    <xf numFmtId="20" fontId="32" fillId="3" borderId="11" xfId="0" applyNumberFormat="1" applyFont="1" applyFill="1" applyBorder="1" applyAlignment="1">
      <alignment horizontal="center" vertical="center" wrapText="1"/>
    </xf>
    <xf numFmtId="49" fontId="32" fillId="3" borderId="8" xfId="0" applyNumberFormat="1" applyFont="1" applyFill="1" applyBorder="1" applyAlignment="1">
      <alignment horizontal="center" vertical="center" wrapText="1"/>
    </xf>
    <xf numFmtId="20" fontId="32" fillId="2" borderId="52" xfId="0" applyNumberFormat="1" applyFont="1" applyFill="1" applyBorder="1" applyAlignment="1">
      <alignment horizontal="center" vertical="center"/>
    </xf>
    <xf numFmtId="20" fontId="32" fillId="2" borderId="40" xfId="0" applyNumberFormat="1" applyFont="1" applyFill="1" applyBorder="1" applyAlignment="1">
      <alignment horizontal="left" vertical="center"/>
    </xf>
    <xf numFmtId="0" fontId="32" fillId="0" borderId="39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20" fontId="32" fillId="0" borderId="55" xfId="0" applyNumberFormat="1" applyFont="1" applyFill="1" applyBorder="1" applyAlignment="1">
      <alignment horizontal="center" vertical="center" wrapText="1"/>
    </xf>
    <xf numFmtId="20" fontId="32" fillId="0" borderId="18" xfId="0" applyNumberFormat="1" applyFont="1" applyBorder="1" applyAlignment="1">
      <alignment horizontal="center" vertical="center" wrapText="1"/>
    </xf>
    <xf numFmtId="20" fontId="32" fillId="2" borderId="56" xfId="0" applyNumberFormat="1" applyFont="1" applyFill="1" applyBorder="1" applyAlignment="1">
      <alignment horizontal="center" vertical="center" wrapText="1"/>
    </xf>
    <xf numFmtId="20" fontId="32" fillId="2" borderId="55" xfId="0" applyNumberFormat="1" applyFont="1" applyFill="1" applyBorder="1" applyAlignment="1">
      <alignment horizontal="center" vertical="center" wrapText="1"/>
    </xf>
    <xf numFmtId="20" fontId="32" fillId="2" borderId="24" xfId="0" applyNumberFormat="1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/>
    </xf>
    <xf numFmtId="0" fontId="32" fillId="3" borderId="18" xfId="0" applyFont="1" applyFill="1" applyBorder="1" applyAlignment="1">
      <alignment horizontal="center" vertical="center" wrapText="1"/>
    </xf>
    <xf numFmtId="0" fontId="32" fillId="3" borderId="56" xfId="0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20" fontId="32" fillId="0" borderId="22" xfId="0" applyNumberFormat="1" applyFont="1" applyFill="1" applyBorder="1" applyAlignment="1">
      <alignment horizontal="center" vertical="center" wrapText="1"/>
    </xf>
    <xf numFmtId="20" fontId="32" fillId="0" borderId="23" xfId="0" applyNumberFormat="1" applyFont="1" applyFill="1" applyBorder="1" applyAlignment="1">
      <alignment horizontal="center" vertical="center" wrapText="1"/>
    </xf>
    <xf numFmtId="20" fontId="32" fillId="0" borderId="23" xfId="0" applyNumberFormat="1" applyFont="1" applyBorder="1" applyAlignment="1">
      <alignment horizontal="center" vertical="center" wrapText="1"/>
    </xf>
    <xf numFmtId="20" fontId="32" fillId="2" borderId="22" xfId="0" applyNumberFormat="1" applyFont="1" applyFill="1" applyBorder="1" applyAlignment="1">
      <alignment horizontal="center" vertical="center" wrapText="1"/>
    </xf>
    <xf numFmtId="20" fontId="32" fillId="0" borderId="29" xfId="0" applyNumberFormat="1" applyFont="1" applyFill="1" applyBorder="1" applyAlignment="1">
      <alignment horizontal="center" vertical="center" wrapText="1"/>
    </xf>
    <xf numFmtId="0" fontId="32" fillId="2" borderId="28" xfId="0" applyFont="1" applyFill="1" applyBorder="1" applyAlignment="1">
      <alignment horizontal="center" vertical="center"/>
    </xf>
    <xf numFmtId="20" fontId="32" fillId="3" borderId="28" xfId="0" applyNumberFormat="1" applyFont="1" applyFill="1" applyBorder="1" applyAlignment="1">
      <alignment horizontal="center" vertical="center" wrapText="1"/>
    </xf>
    <xf numFmtId="20" fontId="32" fillId="3" borderId="23" xfId="0" applyNumberFormat="1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63" xfId="0" applyFont="1" applyFill="1" applyBorder="1" applyAlignment="1">
      <alignment horizontal="center" vertical="center" wrapText="1"/>
    </xf>
    <xf numFmtId="0" fontId="32" fillId="3" borderId="21" xfId="0" applyFont="1" applyFill="1" applyBorder="1" applyAlignment="1">
      <alignment horizontal="center" vertical="center" wrapText="1"/>
    </xf>
    <xf numFmtId="20" fontId="32" fillId="0" borderId="24" xfId="0" applyNumberFormat="1" applyFont="1" applyBorder="1" applyAlignment="1">
      <alignment horizontal="center" vertical="center" wrapText="1"/>
    </xf>
    <xf numFmtId="20" fontId="32" fillId="0" borderId="22" xfId="0" applyNumberFormat="1" applyFont="1" applyBorder="1" applyAlignment="1">
      <alignment horizontal="center" vertical="center" wrapText="1"/>
    </xf>
    <xf numFmtId="20" fontId="32" fillId="0" borderId="25" xfId="0" applyNumberFormat="1" applyFont="1" applyFill="1" applyBorder="1" applyAlignment="1">
      <alignment horizontal="center" vertical="center" wrapText="1"/>
    </xf>
    <xf numFmtId="20" fontId="32" fillId="0" borderId="24" xfId="0" applyNumberFormat="1" applyFont="1" applyFill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20" fontId="32" fillId="0" borderId="29" xfId="0" applyNumberFormat="1" applyFont="1" applyBorder="1" applyAlignment="1">
      <alignment horizontal="center" vertical="center" wrapText="1"/>
    </xf>
    <xf numFmtId="0" fontId="32" fillId="2" borderId="55" xfId="0" applyFont="1" applyFill="1" applyBorder="1" applyAlignment="1">
      <alignment horizontal="center" vertical="center"/>
    </xf>
    <xf numFmtId="0" fontId="32" fillId="3" borderId="55" xfId="0" applyFont="1" applyFill="1" applyBorder="1" applyAlignment="1">
      <alignment horizontal="center" vertical="center" wrapText="1"/>
    </xf>
    <xf numFmtId="0" fontId="32" fillId="3" borderId="66" xfId="0" applyFont="1" applyFill="1" applyBorder="1" applyAlignment="1">
      <alignment horizontal="center" vertical="center" wrapText="1"/>
    </xf>
    <xf numFmtId="0" fontId="32" fillId="3" borderId="74" xfId="0" applyFont="1" applyFill="1" applyBorder="1" applyAlignment="1">
      <alignment horizontal="center" vertical="center" wrapText="1"/>
    </xf>
    <xf numFmtId="20" fontId="32" fillId="2" borderId="63" xfId="0" applyNumberFormat="1" applyFont="1" applyFill="1" applyBorder="1" applyAlignment="1">
      <alignment horizontal="center" vertical="center" wrapText="1"/>
    </xf>
    <xf numFmtId="20" fontId="32" fillId="2" borderId="28" xfId="0" applyNumberFormat="1" applyFont="1" applyFill="1" applyBorder="1" applyAlignment="1">
      <alignment horizontal="center" vertical="center"/>
    </xf>
    <xf numFmtId="20" fontId="32" fillId="3" borderId="22" xfId="0" applyNumberFormat="1" applyFont="1" applyFill="1" applyBorder="1" applyAlignment="1">
      <alignment horizontal="center" vertical="center" wrapText="1"/>
    </xf>
    <xf numFmtId="20" fontId="32" fillId="2" borderId="22" xfId="0" applyNumberFormat="1" applyFont="1" applyFill="1" applyBorder="1" applyAlignment="1">
      <alignment horizontal="center" vertical="center"/>
    </xf>
    <xf numFmtId="0" fontId="32" fillId="0" borderId="30" xfId="0" applyFont="1" applyBorder="1" applyAlignment="1">
      <alignment horizontal="center" vertical="center" wrapText="1"/>
    </xf>
    <xf numFmtId="20" fontId="32" fillId="3" borderId="35" xfId="0" applyNumberFormat="1" applyFont="1" applyFill="1" applyBorder="1" applyAlignment="1">
      <alignment horizontal="center" vertical="center" wrapText="1"/>
    </xf>
    <xf numFmtId="20" fontId="32" fillId="0" borderId="32" xfId="0" applyNumberFormat="1" applyFont="1" applyBorder="1" applyAlignment="1">
      <alignment horizontal="center" vertical="center" wrapText="1"/>
    </xf>
    <xf numFmtId="20" fontId="32" fillId="2" borderId="33" xfId="0" applyNumberFormat="1" applyFont="1" applyFill="1" applyBorder="1" applyAlignment="1">
      <alignment horizontal="center" vertical="center" wrapText="1"/>
    </xf>
    <xf numFmtId="20" fontId="32" fillId="2" borderId="35" xfId="0" applyNumberFormat="1" applyFont="1" applyFill="1" applyBorder="1" applyAlignment="1">
      <alignment horizontal="center" vertical="center" wrapText="1"/>
    </xf>
    <xf numFmtId="20" fontId="32" fillId="2" borderId="35" xfId="0" applyNumberFormat="1" applyFont="1" applyFill="1" applyBorder="1" applyAlignment="1">
      <alignment horizontal="center" vertical="center"/>
    </xf>
    <xf numFmtId="20" fontId="32" fillId="0" borderId="8" xfId="0" applyNumberFormat="1" applyFont="1" applyBorder="1" applyAlignment="1">
      <alignment horizontal="center" vertical="center" wrapText="1"/>
    </xf>
    <xf numFmtId="20" fontId="32" fillId="0" borderId="52" xfId="0" applyNumberFormat="1" applyFont="1" applyBorder="1" applyAlignment="1">
      <alignment horizontal="center" vertical="center" wrapText="1"/>
    </xf>
    <xf numFmtId="165" fontId="7" fillId="0" borderId="0" xfId="0" applyNumberFormat="1" applyFont="1"/>
    <xf numFmtId="49" fontId="32" fillId="4" borderId="9" xfId="0" applyNumberFormat="1" applyFont="1" applyFill="1" applyBorder="1" applyAlignment="1">
      <alignment horizontal="center" vertical="center"/>
    </xf>
    <xf numFmtId="49" fontId="32" fillId="4" borderId="8" xfId="0" applyNumberFormat="1" applyFont="1" applyFill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20" fontId="32" fillId="0" borderId="41" xfId="0" applyNumberFormat="1" applyFont="1" applyBorder="1" applyAlignment="1">
      <alignment horizontal="center" vertical="center"/>
    </xf>
    <xf numFmtId="20" fontId="32" fillId="0" borderId="15" xfId="0" applyNumberFormat="1" applyFont="1" applyBorder="1" applyAlignment="1">
      <alignment horizontal="center" vertical="center"/>
    </xf>
    <xf numFmtId="20" fontId="32" fillId="2" borderId="16" xfId="0" applyNumberFormat="1" applyFont="1" applyFill="1" applyBorder="1" applyAlignment="1">
      <alignment horizontal="center" vertical="center"/>
    </xf>
    <xf numFmtId="20" fontId="32" fillId="2" borderId="14" xfId="0" applyNumberFormat="1" applyFont="1" applyFill="1" applyBorder="1" applyAlignment="1">
      <alignment horizontal="center" vertical="center"/>
    </xf>
    <xf numFmtId="20" fontId="32" fillId="0" borderId="15" xfId="0" applyNumberFormat="1" applyFont="1" applyFill="1" applyBorder="1" applyAlignment="1">
      <alignment horizontal="center" vertical="center"/>
    </xf>
    <xf numFmtId="20" fontId="32" fillId="6" borderId="16" xfId="0" applyNumberFormat="1" applyFont="1" applyFill="1" applyBorder="1" applyAlignment="1">
      <alignment horizontal="center" vertical="center"/>
    </xf>
    <xf numFmtId="20" fontId="32" fillId="6" borderId="20" xfId="0" applyNumberFormat="1" applyFont="1" applyFill="1" applyBorder="1" applyAlignment="1">
      <alignment horizontal="center" vertical="center"/>
    </xf>
    <xf numFmtId="0" fontId="32" fillId="3" borderId="42" xfId="0" applyFont="1" applyFill="1" applyBorder="1" applyAlignment="1">
      <alignment horizontal="center" vertical="center"/>
    </xf>
    <xf numFmtId="20" fontId="32" fillId="2" borderId="24" xfId="0" applyNumberFormat="1" applyFont="1" applyFill="1" applyBorder="1" applyAlignment="1">
      <alignment horizontal="center" vertical="center"/>
    </xf>
    <xf numFmtId="20" fontId="32" fillId="3" borderId="26" xfId="0" applyNumberFormat="1" applyFont="1" applyFill="1" applyBorder="1" applyAlignment="1">
      <alignment horizontal="center" vertical="center"/>
    </xf>
    <xf numFmtId="20" fontId="32" fillId="0" borderId="42" xfId="0" applyNumberFormat="1" applyFont="1" applyBorder="1" applyAlignment="1">
      <alignment horizontal="center" vertical="center"/>
    </xf>
    <xf numFmtId="20" fontId="32" fillId="0" borderId="31" xfId="0" applyNumberFormat="1" applyFont="1" applyBorder="1" applyAlignment="1">
      <alignment horizontal="center" vertical="center"/>
    </xf>
    <xf numFmtId="20" fontId="32" fillId="2" borderId="33" xfId="0" applyNumberFormat="1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49" fontId="32" fillId="0" borderId="39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20" fontId="32" fillId="0" borderId="43" xfId="0" applyNumberFormat="1" applyFont="1" applyBorder="1" applyAlignment="1">
      <alignment horizontal="center" vertical="center"/>
    </xf>
    <xf numFmtId="20" fontId="32" fillId="0" borderId="11" xfId="0" applyNumberFormat="1" applyFont="1" applyBorder="1" applyAlignment="1">
      <alignment horizontal="center" vertical="center"/>
    </xf>
    <xf numFmtId="20" fontId="32" fillId="2" borderId="44" xfId="0" applyNumberFormat="1" applyFont="1" applyFill="1" applyBorder="1" applyAlignment="1">
      <alignment horizontal="center" vertical="center"/>
    </xf>
    <xf numFmtId="20" fontId="32" fillId="2" borderId="43" xfId="0" applyNumberFormat="1" applyFont="1" applyFill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20" fontId="32" fillId="0" borderId="64" xfId="0" applyNumberFormat="1" applyFont="1" applyBorder="1" applyAlignment="1">
      <alignment horizontal="center" vertical="center"/>
    </xf>
    <xf numFmtId="20" fontId="32" fillId="2" borderId="56" xfId="0" applyNumberFormat="1" applyFont="1" applyFill="1" applyBorder="1" applyAlignment="1">
      <alignment horizontal="center" vertical="center"/>
    </xf>
    <xf numFmtId="20" fontId="32" fillId="0" borderId="55" xfId="0" applyNumberFormat="1" applyFont="1" applyBorder="1" applyAlignment="1">
      <alignment horizontal="center" vertical="center"/>
    </xf>
    <xf numFmtId="20" fontId="32" fillId="0" borderId="14" xfId="0" applyNumberFormat="1" applyFont="1" applyBorder="1" applyAlignment="1">
      <alignment horizontal="center" vertical="center"/>
    </xf>
    <xf numFmtId="20" fontId="32" fillId="2" borderId="25" xfId="0" applyNumberFormat="1" applyFont="1" applyFill="1" applyBorder="1" applyAlignment="1">
      <alignment horizontal="center" vertical="center"/>
    </xf>
    <xf numFmtId="20" fontId="32" fillId="2" borderId="27" xfId="0" applyNumberFormat="1" applyFont="1" applyFill="1" applyBorder="1" applyAlignment="1">
      <alignment horizontal="center" vertical="center"/>
    </xf>
    <xf numFmtId="20" fontId="32" fillId="0" borderId="29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20" fontId="32" fillId="0" borderId="3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1" fontId="10" fillId="0" borderId="54" xfId="0" applyNumberFormat="1" applyFont="1" applyBorder="1" applyAlignment="1">
      <alignment horizontal="center" vertical="center"/>
    </xf>
    <xf numFmtId="20" fontId="7" fillId="0" borderId="0" xfId="0" applyNumberFormat="1" applyFont="1" applyAlignment="1">
      <alignment vertical="center"/>
    </xf>
    <xf numFmtId="1" fontId="10" fillId="0" borderId="0" xfId="0" applyNumberFormat="1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20" fontId="32" fillId="0" borderId="16" xfId="0" applyNumberFormat="1" applyFont="1" applyBorder="1" applyAlignment="1">
      <alignment horizontal="center" vertical="center"/>
    </xf>
    <xf numFmtId="20" fontId="32" fillId="2" borderId="20" xfId="0" applyNumberFormat="1" applyFont="1" applyFill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2" borderId="35" xfId="0" applyFont="1" applyFill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6" fillId="3" borderId="61" xfId="0" applyNumberFormat="1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vertical="center"/>
    </xf>
    <xf numFmtId="49" fontId="32" fillId="4" borderId="39" xfId="0" applyNumberFormat="1" applyFont="1" applyFill="1" applyBorder="1" applyAlignment="1">
      <alignment horizontal="center" vertical="center"/>
    </xf>
    <xf numFmtId="49" fontId="32" fillId="4" borderId="11" xfId="0" applyNumberFormat="1" applyFont="1" applyFill="1" applyBorder="1" applyAlignment="1">
      <alignment horizontal="center" vertical="center"/>
    </xf>
    <xf numFmtId="20" fontId="32" fillId="3" borderId="41" xfId="0" applyNumberFormat="1" applyFont="1" applyFill="1" applyBorder="1" applyAlignment="1">
      <alignment horizontal="center" vertical="center"/>
    </xf>
    <xf numFmtId="20" fontId="32" fillId="3" borderId="15" xfId="0" applyNumberFormat="1" applyFont="1" applyFill="1" applyBorder="1" applyAlignment="1">
      <alignment horizontal="center" vertical="center"/>
    </xf>
    <xf numFmtId="20" fontId="32" fillId="10" borderId="16" xfId="0" applyNumberFormat="1" applyFont="1" applyFill="1" applyBorder="1" applyAlignment="1">
      <alignment horizontal="center" vertical="center"/>
    </xf>
    <xf numFmtId="20" fontId="32" fillId="10" borderId="14" xfId="0" applyNumberFormat="1" applyFont="1" applyFill="1" applyBorder="1" applyAlignment="1">
      <alignment horizontal="center" vertical="center"/>
    </xf>
    <xf numFmtId="20" fontId="32" fillId="3" borderId="42" xfId="0" applyNumberFormat="1" applyFont="1" applyFill="1" applyBorder="1" applyAlignment="1">
      <alignment horizontal="center" vertical="center"/>
    </xf>
    <xf numFmtId="20" fontId="32" fillId="10" borderId="24" xfId="0" applyNumberFormat="1" applyFont="1" applyFill="1" applyBorder="1" applyAlignment="1">
      <alignment horizontal="center" vertical="center"/>
    </xf>
    <xf numFmtId="20" fontId="32" fillId="10" borderId="22" xfId="0" applyNumberFormat="1" applyFont="1" applyFill="1" applyBorder="1" applyAlignment="1">
      <alignment horizontal="center" vertical="center"/>
    </xf>
    <xf numFmtId="20" fontId="32" fillId="4" borderId="23" xfId="0" applyNumberFormat="1" applyFont="1" applyFill="1" applyBorder="1" applyAlignment="1">
      <alignment horizontal="center" vertical="center"/>
    </xf>
    <xf numFmtId="0" fontId="34" fillId="0" borderId="59" xfId="0" applyFont="1" applyBorder="1"/>
    <xf numFmtId="20" fontId="32" fillId="10" borderId="33" xfId="0" applyNumberFormat="1" applyFont="1" applyFill="1" applyBorder="1" applyAlignment="1">
      <alignment horizontal="center" vertical="center"/>
    </xf>
    <xf numFmtId="0" fontId="32" fillId="10" borderId="35" xfId="0" applyFont="1" applyFill="1" applyBorder="1" applyAlignment="1">
      <alignment horizontal="center" vertical="center"/>
    </xf>
    <xf numFmtId="20" fontId="32" fillId="0" borderId="33" xfId="0" applyNumberFormat="1" applyFont="1" applyBorder="1" applyAlignment="1">
      <alignment horizontal="center" vertical="center"/>
    </xf>
    <xf numFmtId="0" fontId="34" fillId="0" borderId="32" xfId="0" applyFont="1" applyBorder="1"/>
    <xf numFmtId="0" fontId="32" fillId="0" borderId="3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49" fontId="6" fillId="4" borderId="5" xfId="0" applyNumberFormat="1" applyFont="1" applyFill="1" applyBorder="1" applyAlignment="1">
      <alignment vertical="center"/>
    </xf>
    <xf numFmtId="49" fontId="6" fillId="4" borderId="2" xfId="0" applyNumberFormat="1" applyFont="1" applyFill="1" applyBorder="1" applyAlignment="1">
      <alignment vertical="center"/>
    </xf>
    <xf numFmtId="49" fontId="6" fillId="4" borderId="3" xfId="0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/>
    <xf numFmtId="49" fontId="6" fillId="4" borderId="4" xfId="0" applyNumberFormat="1" applyFont="1" applyFill="1" applyBorder="1" applyAlignment="1">
      <alignment vertical="center"/>
    </xf>
    <xf numFmtId="49" fontId="32" fillId="0" borderId="12" xfId="0" applyNumberFormat="1" applyFont="1" applyBorder="1" applyAlignment="1">
      <alignment horizontal="center" vertical="center"/>
    </xf>
    <xf numFmtId="20" fontId="32" fillId="6" borderId="37" xfId="0" applyNumberFormat="1" applyFont="1" applyFill="1" applyBorder="1" applyAlignment="1">
      <alignment horizontal="center" vertical="center"/>
    </xf>
    <xf numFmtId="20" fontId="32" fillId="6" borderId="14" xfId="0" applyNumberFormat="1" applyFont="1" applyFill="1" applyBorder="1" applyAlignment="1">
      <alignment horizontal="center" vertical="center"/>
    </xf>
    <xf numFmtId="20" fontId="32" fillId="3" borderId="14" xfId="0" applyNumberFormat="1" applyFont="1" applyFill="1" applyBorder="1" applyAlignment="1">
      <alignment horizontal="center" vertical="center"/>
    </xf>
    <xf numFmtId="20" fontId="32" fillId="0" borderId="8" xfId="0" applyNumberFormat="1" applyFont="1" applyBorder="1" applyAlignment="1">
      <alignment horizontal="center" vertical="center"/>
    </xf>
    <xf numFmtId="20" fontId="32" fillId="6" borderId="52" xfId="0" applyNumberFormat="1" applyFont="1" applyFill="1" applyBorder="1" applyAlignment="1">
      <alignment horizontal="center" vertical="center"/>
    </xf>
    <xf numFmtId="0" fontId="6" fillId="0" borderId="7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2" fillId="0" borderId="75" xfId="0" applyFont="1" applyBorder="1" applyAlignment="1">
      <alignment horizontal="center" vertical="center" wrapText="1"/>
    </xf>
    <xf numFmtId="20" fontId="32" fillId="0" borderId="41" xfId="0" applyNumberFormat="1" applyFont="1" applyBorder="1" applyAlignment="1">
      <alignment horizontal="center" vertical="center" wrapText="1"/>
    </xf>
    <xf numFmtId="20" fontId="32" fillId="0" borderId="15" xfId="0" applyNumberFormat="1" applyFont="1" applyBorder="1" applyAlignment="1">
      <alignment horizontal="center" vertical="center" wrapText="1"/>
    </xf>
    <xf numFmtId="20" fontId="32" fillId="2" borderId="16" xfId="0" applyNumberFormat="1" applyFont="1" applyFill="1" applyBorder="1" applyAlignment="1">
      <alignment horizontal="center" vertical="center" wrapText="1"/>
    </xf>
    <xf numFmtId="20" fontId="32" fillId="0" borderId="47" xfId="0" applyNumberFormat="1" applyFont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/>
    </xf>
    <xf numFmtId="20" fontId="32" fillId="0" borderId="42" xfId="0" applyNumberFormat="1" applyFont="1" applyBorder="1" applyAlignment="1">
      <alignment horizontal="center" vertical="center" wrapText="1"/>
    </xf>
    <xf numFmtId="0" fontId="33" fillId="0" borderId="26" xfId="0" applyFont="1" applyBorder="1" applyAlignment="1">
      <alignment horizontal="left" vertical="center"/>
    </xf>
    <xf numFmtId="0" fontId="33" fillId="0" borderId="26" xfId="0" applyFont="1" applyBorder="1" applyAlignment="1">
      <alignment horizontal="center" vertical="center"/>
    </xf>
    <xf numFmtId="20" fontId="32" fillId="0" borderId="66" xfId="0" applyNumberFormat="1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/>
    </xf>
    <xf numFmtId="20" fontId="32" fillId="0" borderId="7" xfId="0" applyNumberFormat="1" applyFont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49" fontId="32" fillId="0" borderId="46" xfId="0" applyNumberFormat="1" applyFont="1" applyBorder="1" applyAlignment="1">
      <alignment horizontal="center" vertical="center"/>
    </xf>
    <xf numFmtId="49" fontId="32" fillId="0" borderId="47" xfId="0" applyNumberFormat="1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3" fillId="0" borderId="26" xfId="0" applyFont="1" applyBorder="1" applyAlignment="1">
      <alignment vertical="center"/>
    </xf>
    <xf numFmtId="0" fontId="33" fillId="0" borderId="36" xfId="0" applyFont="1" applyBorder="1" applyAlignment="1">
      <alignment vertical="center"/>
    </xf>
    <xf numFmtId="49" fontId="32" fillId="0" borderId="43" xfId="0" applyNumberFormat="1" applyFont="1" applyBorder="1" applyAlignment="1">
      <alignment horizontal="center" vertical="center"/>
    </xf>
    <xf numFmtId="20" fontId="32" fillId="11" borderId="18" xfId="0" applyNumberFormat="1" applyFont="1" applyFill="1" applyBorder="1" applyAlignment="1">
      <alignment horizontal="center" vertical="center" wrapText="1"/>
    </xf>
    <xf numFmtId="20" fontId="32" fillId="11" borderId="23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32" fillId="0" borderId="39" xfId="0" applyNumberFormat="1" applyFont="1" applyBorder="1" applyAlignment="1">
      <alignment horizontal="center" vertical="center" wrapText="1"/>
    </xf>
    <xf numFmtId="49" fontId="32" fillId="0" borderId="11" xfId="0" applyNumberFormat="1" applyFont="1" applyBorder="1" applyAlignment="1">
      <alignment horizontal="center" vertical="center" wrapText="1"/>
    </xf>
    <xf numFmtId="49" fontId="32" fillId="0" borderId="44" xfId="0" applyNumberFormat="1" applyFont="1" applyBorder="1" applyAlignment="1">
      <alignment horizontal="center" vertical="center" wrapText="1"/>
    </xf>
    <xf numFmtId="20" fontId="32" fillId="2" borderId="14" xfId="0" applyNumberFormat="1" applyFont="1" applyFill="1" applyBorder="1" applyAlignment="1">
      <alignment horizontal="center" vertical="center" wrapText="1"/>
    </xf>
    <xf numFmtId="20" fontId="32" fillId="2" borderId="17" xfId="0" applyNumberFormat="1" applyFont="1" applyFill="1" applyBorder="1" applyAlignment="1">
      <alignment horizontal="center" vertical="center"/>
    </xf>
    <xf numFmtId="0" fontId="23" fillId="0" borderId="0" xfId="0" applyFont="1"/>
    <xf numFmtId="49" fontId="6" fillId="0" borderId="61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38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7" fillId="0" borderId="0" xfId="0" applyFont="1" applyAlignment="1">
      <alignment wrapText="1"/>
    </xf>
    <xf numFmtId="49" fontId="6" fillId="0" borderId="3" xfId="0" applyNumberFormat="1" applyFont="1" applyBorder="1" applyAlignment="1">
      <alignment horizontal="left" vertical="center"/>
    </xf>
    <xf numFmtId="49" fontId="32" fillId="0" borderId="70" xfId="0" applyNumberFormat="1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49" fontId="32" fillId="0" borderId="48" xfId="0" applyNumberFormat="1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20" fontId="32" fillId="0" borderId="39" xfId="0" applyNumberFormat="1" applyFont="1" applyBorder="1" applyAlignment="1">
      <alignment horizontal="center" vertical="center"/>
    </xf>
    <xf numFmtId="20" fontId="32" fillId="0" borderId="44" xfId="0" applyNumberFormat="1" applyFont="1" applyBorder="1" applyAlignment="1">
      <alignment horizontal="center" vertical="center"/>
    </xf>
    <xf numFmtId="20" fontId="32" fillId="2" borderId="43" xfId="0" applyNumberFormat="1" applyFont="1" applyFill="1" applyBorder="1" applyAlignment="1">
      <alignment horizontal="left" vertical="center"/>
    </xf>
    <xf numFmtId="20" fontId="32" fillId="2" borderId="3" xfId="0" applyNumberFormat="1" applyFont="1" applyFill="1" applyBorder="1" applyAlignment="1">
      <alignment horizontal="center" vertical="center"/>
    </xf>
    <xf numFmtId="20" fontId="32" fillId="2" borderId="4" xfId="0" applyNumberFormat="1" applyFont="1" applyFill="1" applyBorder="1" applyAlignment="1">
      <alignment horizontal="center" vertical="center"/>
    </xf>
    <xf numFmtId="20" fontId="32" fillId="0" borderId="9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/>
    </xf>
    <xf numFmtId="0" fontId="10" fillId="0" borderId="5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/>
    </xf>
    <xf numFmtId="1" fontId="10" fillId="0" borderId="62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/>
    </xf>
    <xf numFmtId="0" fontId="32" fillId="0" borderId="39" xfId="0" applyFont="1" applyBorder="1" applyAlignment="1">
      <alignment horizontal="center" vertical="center"/>
    </xf>
    <xf numFmtId="20" fontId="32" fillId="2" borderId="63" xfId="0" applyNumberFormat="1" applyFont="1" applyFill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20" fontId="32" fillId="0" borderId="47" xfId="0" applyNumberFormat="1" applyFont="1" applyBorder="1" applyAlignment="1">
      <alignment horizontal="center" vertical="center"/>
    </xf>
    <xf numFmtId="20" fontId="32" fillId="2" borderId="71" xfId="0" applyNumberFormat="1" applyFont="1" applyFill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/>
    </xf>
    <xf numFmtId="20" fontId="32" fillId="0" borderId="24" xfId="0" applyNumberFormat="1" applyFont="1" applyBorder="1" applyAlignment="1">
      <alignment vertical="center"/>
    </xf>
    <xf numFmtId="20" fontId="32" fillId="0" borderId="26" xfId="0" applyNumberFormat="1" applyFont="1" applyBorder="1" applyAlignment="1">
      <alignment vertical="center"/>
    </xf>
    <xf numFmtId="0" fontId="35" fillId="0" borderId="78" xfId="0" applyFont="1" applyBorder="1" applyAlignment="1">
      <alignment horizontal="center"/>
    </xf>
    <xf numFmtId="20" fontId="32" fillId="2" borderId="57" xfId="0" applyNumberFormat="1" applyFont="1" applyFill="1" applyBorder="1" applyAlignment="1">
      <alignment horizontal="center" vertical="center"/>
    </xf>
    <xf numFmtId="0" fontId="35" fillId="0" borderId="23" xfId="0" applyFont="1" applyBorder="1" applyAlignment="1">
      <alignment horizontal="center"/>
    </xf>
    <xf numFmtId="20" fontId="32" fillId="0" borderId="63" xfId="0" applyNumberFormat="1" applyFont="1" applyBorder="1" applyAlignment="1">
      <alignment horizontal="center" vertical="center"/>
    </xf>
    <xf numFmtId="20" fontId="32" fillId="0" borderId="72" xfId="0" applyNumberFormat="1" applyFont="1" applyBorder="1" applyAlignment="1">
      <alignment horizontal="center" vertical="center"/>
    </xf>
    <xf numFmtId="20" fontId="32" fillId="2" borderId="34" xfId="0" applyNumberFormat="1" applyFont="1" applyFill="1" applyBorder="1" applyAlignment="1">
      <alignment horizontal="center" vertical="center"/>
    </xf>
    <xf numFmtId="0" fontId="35" fillId="0" borderId="32" xfId="0" applyFont="1" applyBorder="1" applyAlignment="1">
      <alignment horizontal="center"/>
    </xf>
    <xf numFmtId="49" fontId="6" fillId="3" borderId="3" xfId="0" applyNumberFormat="1" applyFont="1" applyFill="1" applyBorder="1" applyAlignment="1">
      <alignment vertical="center" wrapText="1"/>
    </xf>
    <xf numFmtId="0" fontId="6" fillId="0" borderId="58" xfId="0" applyFont="1" applyBorder="1" applyAlignment="1">
      <alignment horizontal="center" vertical="center"/>
    </xf>
    <xf numFmtId="49" fontId="32" fillId="3" borderId="39" xfId="0" applyNumberFormat="1" applyFont="1" applyFill="1" applyBorder="1" applyAlignment="1">
      <alignment horizontal="center" vertical="center"/>
    </xf>
    <xf numFmtId="49" fontId="32" fillId="3" borderId="11" xfId="0" applyNumberFormat="1" applyFont="1" applyFill="1" applyBorder="1" applyAlignment="1">
      <alignment horizontal="center" vertical="center"/>
    </xf>
    <xf numFmtId="49" fontId="32" fillId="3" borderId="12" xfId="0" applyNumberFormat="1" applyFont="1" applyFill="1" applyBorder="1" applyAlignment="1">
      <alignment horizontal="center" vertical="center"/>
    </xf>
    <xf numFmtId="20" fontId="32" fillId="12" borderId="16" xfId="0" applyNumberFormat="1" applyFont="1" applyFill="1" applyBorder="1" applyAlignment="1">
      <alignment horizontal="center" vertical="center"/>
    </xf>
    <xf numFmtId="20" fontId="32" fillId="12" borderId="14" xfId="0" applyNumberFormat="1" applyFont="1" applyFill="1" applyBorder="1" applyAlignment="1">
      <alignment horizontal="center" vertical="center"/>
    </xf>
    <xf numFmtId="20" fontId="32" fillId="12" borderId="20" xfId="0" applyNumberFormat="1" applyFont="1" applyFill="1" applyBorder="1" applyAlignment="1">
      <alignment horizontal="center" vertical="center"/>
    </xf>
    <xf numFmtId="20" fontId="32" fillId="12" borderId="24" xfId="0" applyNumberFormat="1" applyFont="1" applyFill="1" applyBorder="1" applyAlignment="1">
      <alignment horizontal="center" vertical="center"/>
    </xf>
    <xf numFmtId="20" fontId="32" fillId="12" borderId="22" xfId="0" applyNumberFormat="1" applyFont="1" applyFill="1" applyBorder="1" applyAlignment="1">
      <alignment horizontal="center" vertical="center"/>
    </xf>
    <xf numFmtId="20" fontId="32" fillId="12" borderId="27" xfId="0" applyNumberFormat="1" applyFont="1" applyFill="1" applyBorder="1" applyAlignment="1">
      <alignment horizontal="center" vertical="center"/>
    </xf>
    <xf numFmtId="20" fontId="32" fillId="12" borderId="23" xfId="0" applyNumberFormat="1" applyFont="1" applyFill="1" applyBorder="1" applyAlignment="1">
      <alignment horizontal="center" vertical="center"/>
    </xf>
    <xf numFmtId="20" fontId="32" fillId="12" borderId="33" xfId="0" applyNumberFormat="1" applyFont="1" applyFill="1" applyBorder="1" applyAlignment="1">
      <alignment horizontal="center" vertical="center"/>
    </xf>
    <xf numFmtId="20" fontId="32" fillId="12" borderId="3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20" fontId="6" fillId="6" borderId="15" xfId="0" applyNumberFormat="1" applyFont="1" applyFill="1" applyBorder="1" applyAlignment="1">
      <alignment horizontal="center" vertical="center"/>
    </xf>
    <xf numFmtId="20" fontId="6" fillId="6" borderId="32" xfId="0" applyNumberFormat="1" applyFont="1" applyFill="1" applyBorder="1" applyAlignment="1">
      <alignment horizontal="center" vertical="center"/>
    </xf>
    <xf numFmtId="20" fontId="6" fillId="6" borderId="69" xfId="0" applyNumberFormat="1" applyFont="1" applyFill="1" applyBorder="1" applyAlignment="1">
      <alignment horizontal="center" vertical="center"/>
    </xf>
    <xf numFmtId="20" fontId="6" fillId="6" borderId="36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20" fontId="6" fillId="6" borderId="1" xfId="0" applyNumberFormat="1" applyFont="1" applyFill="1" applyBorder="1" applyAlignment="1">
      <alignment horizontal="center" vertical="center"/>
    </xf>
    <xf numFmtId="20" fontId="6" fillId="6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20" fontId="6" fillId="2" borderId="34" xfId="0" applyNumberFormat="1" applyFont="1" applyFill="1" applyBorder="1" applyAlignment="1">
      <alignment horizontal="center" vertical="center"/>
    </xf>
    <xf numFmtId="20" fontId="6" fillId="2" borderId="37" xfId="0" applyNumberFormat="1" applyFont="1" applyFill="1" applyBorder="1" applyAlignment="1">
      <alignment horizontal="center" vertical="center"/>
    </xf>
    <xf numFmtId="20" fontId="6" fillId="3" borderId="33" xfId="0" applyNumberFormat="1" applyFont="1" applyFill="1" applyBorder="1" applyAlignment="1">
      <alignment horizontal="center" vertical="center"/>
    </xf>
    <xf numFmtId="20" fontId="6" fillId="3" borderId="37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6" fillId="4" borderId="38" xfId="0" applyNumberFormat="1" applyFont="1" applyFill="1" applyBorder="1" applyAlignment="1">
      <alignment horizontal="center" vertical="center" wrapText="1"/>
    </xf>
    <xf numFmtId="49" fontId="6" fillId="4" borderId="40" xfId="0" applyNumberFormat="1" applyFont="1" applyFill="1" applyBorder="1" applyAlignment="1">
      <alignment horizontal="center" vertical="center" wrapText="1"/>
    </xf>
    <xf numFmtId="20" fontId="10" fillId="2" borderId="17" xfId="0" applyNumberFormat="1" applyFont="1" applyFill="1" applyBorder="1" applyAlignment="1">
      <alignment horizontal="center" vertical="center"/>
    </xf>
    <xf numFmtId="20" fontId="10" fillId="2" borderId="14" xfId="0" applyNumberFormat="1" applyFont="1" applyFill="1" applyBorder="1" applyAlignment="1">
      <alignment horizontal="center" vertical="center"/>
    </xf>
    <xf numFmtId="20" fontId="10" fillId="2" borderId="25" xfId="0" applyNumberFormat="1" applyFont="1" applyFill="1" applyBorder="1" applyAlignment="1">
      <alignment horizontal="center" vertical="center"/>
    </xf>
    <xf numFmtId="20" fontId="10" fillId="2" borderId="22" xfId="0" applyNumberFormat="1" applyFont="1" applyFill="1" applyBorder="1" applyAlignment="1">
      <alignment horizontal="center" vertical="center"/>
    </xf>
    <xf numFmtId="20" fontId="6" fillId="0" borderId="34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30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20" fontId="6" fillId="2" borderId="25" xfId="0" applyNumberFormat="1" applyFont="1" applyFill="1" applyBorder="1" applyAlignment="1">
      <alignment horizontal="center" vertical="center"/>
    </xf>
    <xf numFmtId="20" fontId="6" fillId="2" borderId="22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49" fontId="6" fillId="0" borderId="40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3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49" fontId="6" fillId="4" borderId="2" xfId="0" applyNumberFormat="1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/>
    </xf>
    <xf numFmtId="49" fontId="6" fillId="4" borderId="13" xfId="0" applyNumberFormat="1" applyFont="1" applyFill="1" applyBorder="1" applyAlignment="1">
      <alignment horizontal="center" vertical="center" wrapText="1"/>
    </xf>
    <xf numFmtId="49" fontId="6" fillId="4" borderId="30" xfId="0" applyNumberFormat="1" applyFont="1" applyFill="1" applyBorder="1" applyAlignment="1">
      <alignment horizontal="center" vertical="center" wrapText="1"/>
    </xf>
    <xf numFmtId="20" fontId="32" fillId="2" borderId="17" xfId="0" applyNumberFormat="1" applyFont="1" applyFill="1" applyBorder="1" applyAlignment="1">
      <alignment horizontal="center" vertical="center"/>
    </xf>
    <xf numFmtId="20" fontId="32" fillId="2" borderId="14" xfId="0" applyNumberFormat="1" applyFont="1" applyFill="1" applyBorder="1" applyAlignment="1">
      <alignment horizontal="center" vertical="center"/>
    </xf>
    <xf numFmtId="20" fontId="32" fillId="2" borderId="25" xfId="0" applyNumberFormat="1" applyFont="1" applyFill="1" applyBorder="1" applyAlignment="1">
      <alignment horizontal="center" vertical="center"/>
    </xf>
    <xf numFmtId="20" fontId="32" fillId="2" borderId="22" xfId="0" applyNumberFormat="1" applyFont="1" applyFill="1" applyBorder="1" applyAlignment="1">
      <alignment horizontal="center" vertical="center"/>
    </xf>
    <xf numFmtId="20" fontId="32" fillId="2" borderId="34" xfId="0" applyNumberFormat="1" applyFont="1" applyFill="1" applyBorder="1" applyAlignment="1">
      <alignment horizontal="center" vertical="center"/>
    </xf>
    <xf numFmtId="20" fontId="32" fillId="2" borderId="35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20" fontId="32" fillId="2" borderId="37" xfId="0" applyNumberFormat="1" applyFont="1" applyFill="1" applyBorder="1" applyAlignment="1">
      <alignment horizontal="center" vertical="center"/>
    </xf>
    <xf numFmtId="49" fontId="32" fillId="4" borderId="2" xfId="0" applyNumberFormat="1" applyFont="1" applyFill="1" applyBorder="1" applyAlignment="1">
      <alignment horizontal="center" vertical="center"/>
    </xf>
    <xf numFmtId="49" fontId="32" fillId="4" borderId="3" xfId="0" applyNumberFormat="1" applyFont="1" applyFill="1" applyBorder="1" applyAlignment="1">
      <alignment horizontal="center" vertical="center"/>
    </xf>
    <xf numFmtId="49" fontId="32" fillId="4" borderId="4" xfId="0" applyNumberFormat="1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 wrapText="1"/>
    </xf>
    <xf numFmtId="0" fontId="32" fillId="0" borderId="61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49" fontId="32" fillId="4" borderId="13" xfId="0" applyNumberFormat="1" applyFont="1" applyFill="1" applyBorder="1" applyAlignment="1">
      <alignment horizontal="center" vertical="center" wrapText="1"/>
    </xf>
    <xf numFmtId="49" fontId="32" fillId="4" borderId="30" xfId="0" applyNumberFormat="1" applyFont="1" applyFill="1" applyBorder="1" applyAlignment="1">
      <alignment horizontal="center" vertical="center" wrapText="1"/>
    </xf>
    <xf numFmtId="49" fontId="32" fillId="3" borderId="2" xfId="0" applyNumberFormat="1" applyFont="1" applyFill="1" applyBorder="1" applyAlignment="1">
      <alignment horizontal="center" vertical="center" wrapText="1"/>
    </xf>
    <xf numFmtId="49" fontId="32" fillId="3" borderId="3" xfId="0" applyNumberFormat="1" applyFont="1" applyFill="1" applyBorder="1" applyAlignment="1">
      <alignment horizontal="center" vertical="center" wrapText="1"/>
    </xf>
    <xf numFmtId="49" fontId="32" fillId="3" borderId="4" xfId="0" applyNumberFormat="1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20" fontId="16" fillId="6" borderId="24" xfId="0" applyNumberFormat="1" applyFont="1" applyFill="1" applyBorder="1" applyAlignment="1">
      <alignment horizontal="center"/>
    </xf>
    <xf numFmtId="20" fontId="16" fillId="6" borderId="22" xfId="0" applyNumberFormat="1" applyFont="1" applyFill="1" applyBorder="1" applyAlignment="1">
      <alignment horizontal="center"/>
    </xf>
    <xf numFmtId="20" fontId="16" fillId="0" borderId="24" xfId="0" applyNumberFormat="1" applyFont="1" applyBorder="1" applyAlignment="1">
      <alignment horizontal="center"/>
    </xf>
    <xf numFmtId="20" fontId="16" fillId="0" borderId="25" xfId="0" applyNumberFormat="1" applyFont="1" applyBorder="1" applyAlignment="1">
      <alignment horizontal="center"/>
    </xf>
    <xf numFmtId="20" fontId="16" fillId="0" borderId="22" xfId="0" applyNumberFormat="1" applyFont="1" applyBorder="1" applyAlignment="1">
      <alignment horizontal="center"/>
    </xf>
    <xf numFmtId="20" fontId="16" fillId="6" borderId="33" xfId="0" applyNumberFormat="1" applyFont="1" applyFill="1" applyBorder="1" applyAlignment="1">
      <alignment horizontal="center"/>
    </xf>
    <xf numFmtId="20" fontId="16" fillId="6" borderId="35" xfId="0" applyNumberFormat="1" applyFont="1" applyFill="1" applyBorder="1" applyAlignment="1">
      <alignment horizontal="center"/>
    </xf>
    <xf numFmtId="20" fontId="16" fillId="0" borderId="33" xfId="0" applyNumberFormat="1" applyFont="1" applyBorder="1" applyAlignment="1">
      <alignment horizontal="left"/>
    </xf>
    <xf numFmtId="20" fontId="16" fillId="0" borderId="34" xfId="0" applyNumberFormat="1" applyFont="1" applyBorder="1" applyAlignment="1">
      <alignment horizontal="left"/>
    </xf>
    <xf numFmtId="20" fontId="16" fillId="0" borderId="35" xfId="0" applyNumberFormat="1" applyFont="1" applyBorder="1" applyAlignment="1">
      <alignment horizontal="left"/>
    </xf>
    <xf numFmtId="0" fontId="16" fillId="0" borderId="33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20" fontId="16" fillId="7" borderId="23" xfId="0" applyNumberFormat="1" applyFont="1" applyFill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20" fontId="16" fillId="7" borderId="32" xfId="0" applyNumberFormat="1" applyFont="1" applyFill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20" fontId="10" fillId="8" borderId="33" xfId="0" applyNumberFormat="1" applyFont="1" applyFill="1" applyBorder="1" applyAlignment="1">
      <alignment horizontal="center"/>
    </xf>
    <xf numFmtId="20" fontId="10" fillId="8" borderId="35" xfId="0" applyNumberFormat="1" applyFont="1" applyFill="1" applyBorder="1" applyAlignment="1">
      <alignment horizontal="center"/>
    </xf>
    <xf numFmtId="20" fontId="10" fillId="0" borderId="33" xfId="0" applyNumberFormat="1" applyFont="1" applyBorder="1" applyAlignment="1">
      <alignment horizontal="center"/>
    </xf>
    <xf numFmtId="20" fontId="10" fillId="0" borderId="35" xfId="0" applyNumberFormat="1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49" fontId="28" fillId="0" borderId="0" xfId="0" applyNumberFormat="1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0" fillId="0" borderId="73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20" fontId="10" fillId="8" borderId="24" xfId="0" applyNumberFormat="1" applyFont="1" applyFill="1" applyBorder="1" applyAlignment="1">
      <alignment horizontal="center"/>
    </xf>
    <xf numFmtId="20" fontId="10" fillId="8" borderId="22" xfId="0" applyNumberFormat="1" applyFont="1" applyFill="1" applyBorder="1" applyAlignment="1">
      <alignment horizontal="center"/>
    </xf>
    <xf numFmtId="20" fontId="10" fillId="0" borderId="24" xfId="0" applyNumberFormat="1" applyFont="1" applyBorder="1" applyAlignment="1">
      <alignment horizontal="center"/>
    </xf>
    <xf numFmtId="20" fontId="10" fillId="0" borderId="22" xfId="0" applyNumberFormat="1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10" fillId="0" borderId="77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20" fontId="10" fillId="7" borderId="24" xfId="0" applyNumberFormat="1" applyFont="1" applyFill="1" applyBorder="1" applyAlignment="1">
      <alignment horizontal="center"/>
    </xf>
    <xf numFmtId="20" fontId="10" fillId="7" borderId="22" xfId="0" applyNumberFormat="1" applyFont="1" applyFill="1" applyBorder="1" applyAlignment="1">
      <alignment horizontal="center"/>
    </xf>
    <xf numFmtId="20" fontId="10" fillId="7" borderId="33" xfId="0" applyNumberFormat="1" applyFont="1" applyFill="1" applyBorder="1" applyAlignment="1">
      <alignment horizontal="center"/>
    </xf>
    <xf numFmtId="20" fontId="10" fillId="7" borderId="35" xfId="0" applyNumberFormat="1" applyFont="1" applyFill="1" applyBorder="1" applyAlignment="1">
      <alignment horizontal="center"/>
    </xf>
    <xf numFmtId="22" fontId="10" fillId="3" borderId="33" xfId="0" applyNumberFormat="1" applyFont="1" applyFill="1" applyBorder="1" applyAlignment="1">
      <alignment horizontal="center"/>
    </xf>
    <xf numFmtId="22" fontId="10" fillId="3" borderId="35" xfId="0" applyNumberFormat="1" applyFont="1" applyFill="1" applyBorder="1" applyAlignment="1">
      <alignment horizontal="center"/>
    </xf>
    <xf numFmtId="49" fontId="6" fillId="3" borderId="17" xfId="0" applyNumberFormat="1" applyFont="1" applyFill="1" applyBorder="1" applyAlignment="1">
      <alignment horizontal="center" vertical="center" wrapText="1"/>
    </xf>
    <xf numFmtId="49" fontId="6" fillId="3" borderId="20" xfId="0" applyNumberFormat="1" applyFont="1" applyFill="1" applyBorder="1" applyAlignment="1">
      <alignment horizontal="center" vertical="center" wrapText="1"/>
    </xf>
    <xf numFmtId="49" fontId="6" fillId="4" borderId="50" xfId="0" applyNumberFormat="1" applyFont="1" applyFill="1" applyBorder="1" applyAlignment="1">
      <alignment horizontal="center" vertical="center" wrapText="1"/>
    </xf>
    <xf numFmtId="49" fontId="6" fillId="4" borderId="54" xfId="0" applyNumberFormat="1" applyFont="1" applyFill="1" applyBorder="1" applyAlignment="1">
      <alignment horizontal="center" vertical="center" wrapText="1"/>
    </xf>
    <xf numFmtId="20" fontId="6" fillId="2" borderId="17" xfId="0" applyNumberFormat="1" applyFont="1" applyFill="1" applyBorder="1" applyAlignment="1">
      <alignment horizontal="center" vertical="center"/>
    </xf>
    <xf numFmtId="20" fontId="6" fillId="2" borderId="14" xfId="0" applyNumberFormat="1" applyFont="1" applyFill="1" applyBorder="1" applyAlignment="1">
      <alignment horizontal="center" vertical="center"/>
    </xf>
    <xf numFmtId="20" fontId="6" fillId="2" borderId="35" xfId="0" applyNumberFormat="1" applyFont="1" applyFill="1" applyBorder="1" applyAlignment="1">
      <alignment horizontal="center" vertical="center"/>
    </xf>
    <xf numFmtId="0" fontId="10" fillId="0" borderId="60" xfId="0" applyFont="1" applyBorder="1" applyAlignment="1">
      <alignment horizontal="center" vertical="center" wrapText="1"/>
    </xf>
    <xf numFmtId="20" fontId="32" fillId="2" borderId="20" xfId="0" applyNumberFormat="1" applyFont="1" applyFill="1" applyBorder="1" applyAlignment="1">
      <alignment horizontal="center" vertical="center"/>
    </xf>
    <xf numFmtId="20" fontId="32" fillId="2" borderId="5" xfId="0" applyNumberFormat="1" applyFont="1" applyFill="1" applyBorder="1" applyAlignment="1">
      <alignment horizontal="center" vertical="center"/>
    </xf>
    <xf numFmtId="20" fontId="32" fillId="2" borderId="46" xfId="0" applyNumberFormat="1" applyFont="1" applyFill="1" applyBorder="1" applyAlignment="1">
      <alignment horizontal="center" vertical="center"/>
    </xf>
    <xf numFmtId="49" fontId="28" fillId="0" borderId="13" xfId="0" applyNumberFormat="1" applyFont="1" applyBorder="1" applyAlignment="1">
      <alignment horizontal="center" vertical="center" wrapText="1"/>
    </xf>
    <xf numFmtId="49" fontId="28" fillId="0" borderId="30" xfId="0" applyNumberFormat="1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4" borderId="60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60" xfId="0" applyNumberFormat="1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wrapText="1"/>
    </xf>
    <xf numFmtId="0" fontId="10" fillId="0" borderId="64" xfId="0" applyFont="1" applyBorder="1" applyAlignment="1">
      <alignment horizontal="center" wrapText="1"/>
    </xf>
    <xf numFmtId="0" fontId="10" fillId="0" borderId="16" xfId="0" applyFont="1" applyBorder="1" applyAlignment="1">
      <alignment horizontal="center"/>
    </xf>
    <xf numFmtId="20" fontId="10" fillId="6" borderId="24" xfId="0" applyNumberFormat="1" applyFont="1" applyFill="1" applyBorder="1" applyAlignment="1">
      <alignment horizontal="center"/>
    </xf>
    <xf numFmtId="20" fontId="10" fillId="6" borderId="22" xfId="0" applyNumberFormat="1" applyFont="1" applyFill="1" applyBorder="1" applyAlignment="1">
      <alignment horizontal="center"/>
    </xf>
    <xf numFmtId="20" fontId="10" fillId="3" borderId="24" xfId="0" applyNumberFormat="1" applyFont="1" applyFill="1" applyBorder="1" applyAlignment="1">
      <alignment horizontal="center"/>
    </xf>
    <xf numFmtId="20" fontId="10" fillId="3" borderId="25" xfId="0" applyNumberFormat="1" applyFont="1" applyFill="1" applyBorder="1" applyAlignment="1">
      <alignment horizontal="center"/>
    </xf>
    <xf numFmtId="20" fontId="10" fillId="3" borderId="22" xfId="0" applyNumberFormat="1" applyFont="1" applyFill="1" applyBorder="1" applyAlignment="1">
      <alignment horizontal="center"/>
    </xf>
    <xf numFmtId="20" fontId="10" fillId="6" borderId="33" xfId="0" applyNumberFormat="1" applyFont="1" applyFill="1" applyBorder="1" applyAlignment="1">
      <alignment horizontal="center"/>
    </xf>
    <xf numFmtId="20" fontId="10" fillId="6" borderId="35" xfId="0" applyNumberFormat="1" applyFont="1" applyFill="1" applyBorder="1" applyAlignment="1">
      <alignment horizontal="center"/>
    </xf>
    <xf numFmtId="20" fontId="10" fillId="0" borderId="33" xfId="0" applyNumberFormat="1" applyFont="1" applyBorder="1" applyAlignment="1">
      <alignment horizontal="left"/>
    </xf>
    <xf numFmtId="20" fontId="10" fillId="0" borderId="34" xfId="0" applyNumberFormat="1" applyFont="1" applyBorder="1" applyAlignment="1">
      <alignment horizontal="left"/>
    </xf>
    <xf numFmtId="20" fontId="10" fillId="0" borderId="35" xfId="0" applyNumberFormat="1" applyFont="1" applyBorder="1" applyAlignment="1">
      <alignment horizontal="left"/>
    </xf>
    <xf numFmtId="49" fontId="6" fillId="4" borderId="43" xfId="0" applyNumberFormat="1" applyFont="1" applyFill="1" applyBorder="1" applyAlignment="1">
      <alignment horizontal="center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20" fontId="10" fillId="2" borderId="15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49" fontId="6" fillId="0" borderId="73" xfId="0" applyNumberFormat="1" applyFont="1" applyBorder="1" applyAlignment="1">
      <alignment horizontal="center" vertical="center" wrapText="1"/>
    </xf>
    <xf numFmtId="49" fontId="6" fillId="0" borderId="76" xfId="0" applyNumberFormat="1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2" xfId="0" applyFont="1" applyBorder="1" applyAlignment="1">
      <alignment horizontal="center" vertical="center" wrapText="1"/>
    </xf>
    <xf numFmtId="20" fontId="10" fillId="2" borderId="73" xfId="0" applyNumberFormat="1" applyFont="1" applyFill="1" applyBorder="1" applyAlignment="1">
      <alignment horizontal="center" vertical="center"/>
    </xf>
    <xf numFmtId="20" fontId="10" fillId="2" borderId="16" xfId="0" applyNumberFormat="1" applyFont="1" applyFill="1" applyBorder="1" applyAlignment="1">
      <alignment horizontal="center" vertical="center"/>
    </xf>
    <xf numFmtId="20" fontId="10" fillId="2" borderId="20" xfId="0" applyNumberFormat="1" applyFont="1" applyFill="1" applyBorder="1" applyAlignment="1">
      <alignment horizontal="center" vertical="center"/>
    </xf>
    <xf numFmtId="20" fontId="10" fillId="2" borderId="71" xfId="0" applyNumberFormat="1" applyFont="1" applyFill="1" applyBorder="1" applyAlignment="1">
      <alignment horizontal="center" vertical="center"/>
    </xf>
    <xf numFmtId="20" fontId="10" fillId="2" borderId="24" xfId="0" applyNumberFormat="1" applyFont="1" applyFill="1" applyBorder="1" applyAlignment="1">
      <alignment horizontal="center" vertical="center"/>
    </xf>
    <xf numFmtId="20" fontId="10" fillId="2" borderId="27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0" fontId="10" fillId="2" borderId="34" xfId="0" applyNumberFormat="1" applyFont="1" applyFill="1" applyBorder="1" applyAlignment="1">
      <alignment horizontal="center" vertical="center"/>
    </xf>
    <xf numFmtId="20" fontId="10" fillId="2" borderId="35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20" fontId="6" fillId="0" borderId="25" xfId="0" applyNumberFormat="1" applyFont="1" applyFill="1" applyBorder="1" applyAlignment="1">
      <alignment horizontal="center" vertical="center"/>
    </xf>
    <xf numFmtId="20" fontId="6" fillId="0" borderId="22" xfId="0" applyNumberFormat="1" applyFont="1" applyFill="1" applyBorder="1" applyAlignment="1">
      <alignment horizontal="center" vertical="center"/>
    </xf>
    <xf numFmtId="20" fontId="6" fillId="0" borderId="25" xfId="0" applyNumberFormat="1" applyFont="1" applyFill="1" applyBorder="1" applyAlignment="1">
      <alignment horizontal="center" vertical="center" wrapText="1"/>
    </xf>
    <xf numFmtId="20" fontId="6" fillId="0" borderId="2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FF848-4205-497A-87F5-F1D1191EDAC0}">
  <dimension ref="A1:X210"/>
  <sheetViews>
    <sheetView zoomScale="85" zoomScaleNormal="85" workbookViewId="0">
      <selection activeCell="B20" sqref="B20:Q20"/>
    </sheetView>
  </sheetViews>
  <sheetFormatPr defaultRowHeight="15" x14ac:dyDescent="0.25"/>
  <cols>
    <col min="24" max="24" width="20.28515625" customWidth="1"/>
  </cols>
  <sheetData>
    <row r="1" spans="1:24" ht="18.75" x14ac:dyDescent="0.25">
      <c r="A1" s="1036" t="s">
        <v>0</v>
      </c>
      <c r="B1" s="1036"/>
      <c r="C1" s="1036"/>
      <c r="D1" s="1036"/>
      <c r="E1" s="1036"/>
      <c r="F1" s="1036"/>
      <c r="G1" s="1036"/>
      <c r="H1" s="1036"/>
      <c r="I1" s="1036"/>
      <c r="J1" s="1036"/>
      <c r="K1" s="1036"/>
      <c r="L1" s="1036"/>
      <c r="M1" s="1036"/>
      <c r="N1" s="1036"/>
      <c r="O1" s="1036"/>
      <c r="P1" s="1036"/>
      <c r="Q1" s="1036"/>
      <c r="R1" s="1036"/>
      <c r="S1" s="1036"/>
      <c r="T1" s="1036"/>
      <c r="U1" s="1036"/>
      <c r="V1" s="1036"/>
      <c r="W1" s="1036"/>
      <c r="X1" s="1036"/>
    </row>
    <row r="2" spans="1:24" ht="18.75" x14ac:dyDescent="0.25">
      <c r="A2" s="1036" t="s">
        <v>1</v>
      </c>
      <c r="B2" s="1036"/>
      <c r="C2" s="1036"/>
      <c r="D2" s="1036"/>
      <c r="E2" s="1036"/>
      <c r="F2" s="1036"/>
      <c r="G2" s="1036"/>
      <c r="H2" s="1036"/>
      <c r="I2" s="1036"/>
      <c r="J2" s="1036"/>
      <c r="K2" s="1036"/>
      <c r="L2" s="1036"/>
      <c r="M2" s="1036"/>
      <c r="N2" s="1036"/>
      <c r="O2" s="1036"/>
      <c r="P2" s="1036"/>
      <c r="Q2" s="1036"/>
      <c r="R2" s="1036"/>
      <c r="S2" s="1036"/>
      <c r="T2" s="1036"/>
      <c r="U2" s="1036"/>
      <c r="V2" s="1036"/>
      <c r="W2" s="1036"/>
      <c r="X2" s="1036"/>
    </row>
    <row r="3" spans="1:24" ht="19.5" thickBot="1" x14ac:dyDescent="0.35">
      <c r="A3" s="1" t="s">
        <v>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5"/>
    </row>
    <row r="4" spans="1:24" ht="19.5" thickBot="1" x14ac:dyDescent="0.3">
      <c r="A4" s="1014" t="s">
        <v>3</v>
      </c>
      <c r="B4" s="1027" t="s">
        <v>4</v>
      </c>
      <c r="C4" s="1028"/>
      <c r="D4" s="1028"/>
      <c r="E4" s="1028"/>
      <c r="F4" s="1028"/>
      <c r="G4" s="1028"/>
      <c r="H4" s="1028"/>
      <c r="I4" s="1028"/>
      <c r="J4" s="1028"/>
      <c r="K4" s="1028"/>
      <c r="L4" s="1028"/>
      <c r="M4" s="1028"/>
      <c r="N4" s="1028"/>
      <c r="O4" s="1028"/>
      <c r="P4" s="1028"/>
      <c r="Q4" s="1028"/>
      <c r="R4" s="1028"/>
      <c r="S4" s="1028"/>
      <c r="T4" s="1028"/>
      <c r="U4" s="1028"/>
      <c r="V4" s="1029"/>
      <c r="W4" s="1076" t="s">
        <v>5</v>
      </c>
      <c r="X4" s="1044" t="s">
        <v>6</v>
      </c>
    </row>
    <row r="5" spans="1:24" ht="19.5" thickBot="1" x14ac:dyDescent="0.35">
      <c r="A5" s="1015"/>
      <c r="B5" s="6" t="s">
        <v>7</v>
      </c>
      <c r="C5" s="7" t="s">
        <v>8</v>
      </c>
      <c r="D5" s="7" t="s">
        <v>9</v>
      </c>
      <c r="E5" s="7" t="s">
        <v>7</v>
      </c>
      <c r="F5" s="7" t="s">
        <v>8</v>
      </c>
      <c r="G5" s="7" t="s">
        <v>9</v>
      </c>
      <c r="H5" s="7" t="s">
        <v>7</v>
      </c>
      <c r="I5" s="7" t="s">
        <v>8</v>
      </c>
      <c r="J5" s="7" t="s">
        <v>9</v>
      </c>
      <c r="K5" s="7" t="s">
        <v>7</v>
      </c>
      <c r="L5" s="7" t="s">
        <v>8</v>
      </c>
      <c r="M5" s="7" t="s">
        <v>9</v>
      </c>
      <c r="N5" s="7" t="s">
        <v>7</v>
      </c>
      <c r="O5" s="7" t="s">
        <v>8</v>
      </c>
      <c r="P5" s="7" t="s">
        <v>9</v>
      </c>
      <c r="Q5" s="7" t="s">
        <v>7</v>
      </c>
      <c r="R5" s="8" t="s">
        <v>9</v>
      </c>
      <c r="S5" s="9"/>
      <c r="T5" s="10"/>
      <c r="U5" s="10"/>
      <c r="V5" s="11"/>
      <c r="W5" s="1077"/>
      <c r="X5" s="1045"/>
    </row>
    <row r="6" spans="1:24" ht="18.75" x14ac:dyDescent="0.3">
      <c r="A6" s="21">
        <v>4</v>
      </c>
      <c r="B6" s="22"/>
      <c r="C6" s="23">
        <v>0.30555555555555552</v>
      </c>
      <c r="D6" s="23">
        <v>0.30902777777777779</v>
      </c>
      <c r="E6" s="23">
        <f>D6+TIME(1,35,0)</f>
        <v>0.375</v>
      </c>
      <c r="F6" s="23">
        <f>E6+TIME(1,55,0)</f>
        <v>0.4548611111111111</v>
      </c>
      <c r="G6" s="23">
        <f>E6+TIME(2,0,0)</f>
        <v>0.45833333333333331</v>
      </c>
      <c r="H6" s="24">
        <f>G6+TIME(1,30,0)</f>
        <v>0.52083333333333326</v>
      </c>
      <c r="I6" s="1074" t="s">
        <v>10</v>
      </c>
      <c r="J6" s="1075"/>
      <c r="K6" s="23">
        <f>H6+TIME(1,35,0)</f>
        <v>0.58680555555555547</v>
      </c>
      <c r="L6" s="23">
        <f>K6+TIME(1,30,0)</f>
        <v>0.64930555555555547</v>
      </c>
      <c r="M6" s="23">
        <f>K6+TIME(1,35,0)</f>
        <v>0.65277777777777768</v>
      </c>
      <c r="N6" s="23">
        <f>M6+TIME(1,55,0)</f>
        <v>0.73263888888888884</v>
      </c>
      <c r="O6" s="23">
        <f>N6+TIME(1,30,0)</f>
        <v>0.79513888888888884</v>
      </c>
      <c r="P6" s="23">
        <f>N6+TIME(1,40,0)</f>
        <v>0.80208333333333326</v>
      </c>
      <c r="Q6" s="24">
        <f>P6+TIME(1,25,0)</f>
        <v>0.86111111111111105</v>
      </c>
      <c r="R6" s="33" t="s">
        <v>11</v>
      </c>
      <c r="S6" s="34"/>
      <c r="T6" s="35"/>
      <c r="U6" s="35"/>
      <c r="V6" s="36"/>
      <c r="W6" s="29">
        <v>7</v>
      </c>
      <c r="X6" s="21" t="s">
        <v>12</v>
      </c>
    </row>
    <row r="7" spans="1:24" ht="19.5" thickBot="1" x14ac:dyDescent="0.35">
      <c r="A7" s="323">
        <v>9</v>
      </c>
      <c r="B7" s="324">
        <v>0.3125</v>
      </c>
      <c r="C7" s="325">
        <v>0.36805555555555558</v>
      </c>
      <c r="D7" s="325">
        <v>0.37152777777777773</v>
      </c>
      <c r="E7" s="325">
        <f>D7+TIME(2,10,0)</f>
        <v>0.46180555555555552</v>
      </c>
      <c r="F7" s="326">
        <f>E7+TIME(1,35,0)</f>
        <v>0.52777777777777779</v>
      </c>
      <c r="G7" s="1068" t="s">
        <v>10</v>
      </c>
      <c r="H7" s="1068"/>
      <c r="I7" s="325">
        <f>F7+TIME(1,55,0)</f>
        <v>0.60763888888888884</v>
      </c>
      <c r="J7" s="325">
        <f>I7+TIME(0,5,0)</f>
        <v>0.61111111111111105</v>
      </c>
      <c r="K7" s="325">
        <f>I7+TIME(1,55,0)</f>
        <v>0.6875</v>
      </c>
      <c r="L7" s="325">
        <f>K7+TIME(1,30,0)</f>
        <v>0.75</v>
      </c>
      <c r="M7" s="325">
        <f>K7+TIME(1,35,0)</f>
        <v>0.75347222222222221</v>
      </c>
      <c r="N7" s="325">
        <f>M7+TIME(1,30,0)</f>
        <v>0.81597222222222221</v>
      </c>
      <c r="O7" s="325">
        <f>N7+TIME(1,20,0)</f>
        <v>0.87152777777777779</v>
      </c>
      <c r="P7" s="325">
        <f>O7+TIME(0,5,0)</f>
        <v>0.875</v>
      </c>
      <c r="Q7" s="326">
        <f>P7+TIME(1,0,0)</f>
        <v>0.91666666666666663</v>
      </c>
      <c r="R7" s="327" t="s">
        <v>11</v>
      </c>
      <c r="S7" s="328"/>
      <c r="T7" s="329"/>
      <c r="U7" s="329"/>
      <c r="V7" s="330"/>
      <c r="W7" s="45">
        <v>8</v>
      </c>
      <c r="X7" s="40" t="s">
        <v>15</v>
      </c>
    </row>
    <row r="8" spans="1:24" ht="18.75" x14ac:dyDescent="0.3">
      <c r="A8" s="331"/>
      <c r="B8" s="332"/>
      <c r="C8" s="333"/>
      <c r="D8" s="334"/>
      <c r="E8" s="332"/>
      <c r="F8" s="333"/>
      <c r="G8" s="332"/>
      <c r="H8" s="332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2"/>
      <c r="T8" s="335"/>
      <c r="U8" s="332"/>
      <c r="V8" s="332"/>
      <c r="W8" s="48"/>
      <c r="X8" s="49"/>
    </row>
    <row r="9" spans="1:24" ht="19.5" thickBot="1" x14ac:dyDescent="0.35">
      <c r="A9" s="336" t="s">
        <v>16</v>
      </c>
      <c r="B9" s="334"/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4"/>
      <c r="T9" s="334"/>
      <c r="U9" s="334"/>
      <c r="V9" s="332"/>
      <c r="W9" s="48"/>
      <c r="X9" s="49"/>
    </row>
    <row r="10" spans="1:24" ht="19.5" thickBot="1" x14ac:dyDescent="0.3">
      <c r="A10" s="1069" t="s">
        <v>3</v>
      </c>
      <c r="B10" s="1071" t="s">
        <v>4</v>
      </c>
      <c r="C10" s="1072"/>
      <c r="D10" s="1072"/>
      <c r="E10" s="1072"/>
      <c r="F10" s="1072"/>
      <c r="G10" s="1072"/>
      <c r="H10" s="1072"/>
      <c r="I10" s="1072"/>
      <c r="J10" s="1072"/>
      <c r="K10" s="1072"/>
      <c r="L10" s="1072"/>
      <c r="M10" s="1072"/>
      <c r="N10" s="1072"/>
      <c r="O10" s="1072"/>
      <c r="P10" s="1072"/>
      <c r="Q10" s="1072"/>
      <c r="R10" s="1072"/>
      <c r="S10" s="1072"/>
      <c r="T10" s="1072"/>
      <c r="U10" s="1072"/>
      <c r="V10" s="1073"/>
      <c r="W10" s="1062" t="s">
        <v>17</v>
      </c>
      <c r="X10" s="1044" t="s">
        <v>6</v>
      </c>
    </row>
    <row r="11" spans="1:24" ht="19.5" thickBot="1" x14ac:dyDescent="0.35">
      <c r="A11" s="1070"/>
      <c r="B11" s="337" t="s">
        <v>7</v>
      </c>
      <c r="C11" s="338" t="s">
        <v>8</v>
      </c>
      <c r="D11" s="339" t="s">
        <v>9</v>
      </c>
      <c r="E11" s="339" t="s">
        <v>7</v>
      </c>
      <c r="F11" s="340"/>
      <c r="G11" s="339" t="s">
        <v>8</v>
      </c>
      <c r="H11" s="339" t="s">
        <v>9</v>
      </c>
      <c r="I11" s="339" t="s">
        <v>7</v>
      </c>
      <c r="J11" s="339" t="s">
        <v>8</v>
      </c>
      <c r="K11" s="339" t="s">
        <v>9</v>
      </c>
      <c r="L11" s="339" t="s">
        <v>7</v>
      </c>
      <c r="M11" s="339" t="s">
        <v>8</v>
      </c>
      <c r="N11" s="339" t="s">
        <v>9</v>
      </c>
      <c r="O11" s="339" t="s">
        <v>7</v>
      </c>
      <c r="P11" s="339" t="s">
        <v>8</v>
      </c>
      <c r="Q11" s="339" t="s">
        <v>9</v>
      </c>
      <c r="R11" s="339" t="s">
        <v>7</v>
      </c>
      <c r="S11" s="339" t="s">
        <v>8</v>
      </c>
      <c r="T11" s="339" t="s">
        <v>9</v>
      </c>
      <c r="U11" s="339" t="s">
        <v>7</v>
      </c>
      <c r="V11" s="341"/>
      <c r="W11" s="1063"/>
      <c r="X11" s="1045"/>
    </row>
    <row r="12" spans="1:24" ht="18.75" x14ac:dyDescent="0.3">
      <c r="A12" s="53">
        <v>1</v>
      </c>
      <c r="B12" s="54"/>
      <c r="C12" s="55"/>
      <c r="D12" s="55">
        <v>0.29166666666666669</v>
      </c>
      <c r="E12" s="55">
        <f>D12+TIME(1,20,0)</f>
        <v>0.34722222222222221</v>
      </c>
      <c r="F12" s="56"/>
      <c r="G12" s="55"/>
      <c r="H12" s="55">
        <f>E12+TIME(1,25,0)</f>
        <v>0.40625</v>
      </c>
      <c r="I12" s="55">
        <f>H12+TIME(1,45,0)</f>
        <v>0.47916666666666669</v>
      </c>
      <c r="J12" s="57"/>
      <c r="K12" s="58">
        <f>I12+TIME(1,10,0)</f>
        <v>0.52777777777777779</v>
      </c>
      <c r="L12" s="1064" t="s">
        <v>18</v>
      </c>
      <c r="M12" s="1065"/>
      <c r="N12" s="59">
        <f>K12+TIME(1,20,0)</f>
        <v>0.58333333333333337</v>
      </c>
      <c r="O12" s="59">
        <f>N12+TIME(2,0,0)</f>
        <v>0.66666666666666674</v>
      </c>
      <c r="P12" s="60"/>
      <c r="Q12" s="59">
        <f>O12+TIME(1,10,0)</f>
        <v>0.7152777777777779</v>
      </c>
      <c r="R12" s="59">
        <f>Q12+TIME(1,20,0)</f>
        <v>0.77083333333333348</v>
      </c>
      <c r="S12" s="61" t="s">
        <v>14</v>
      </c>
      <c r="T12" s="59">
        <f>R12+TIME(2,0,0)</f>
        <v>0.85416666666666685</v>
      </c>
      <c r="U12" s="58">
        <f>T12+TIME(1,0,0)</f>
        <v>0.89583333333333348</v>
      </c>
      <c r="V12" s="62" t="s">
        <v>11</v>
      </c>
      <c r="W12" s="63">
        <v>9</v>
      </c>
      <c r="X12" s="12" t="s">
        <v>15</v>
      </c>
    </row>
    <row r="13" spans="1:24" ht="18.75" x14ac:dyDescent="0.3">
      <c r="A13" s="64">
        <v>2</v>
      </c>
      <c r="B13" s="65"/>
      <c r="C13" s="66">
        <v>0.30902777777777779</v>
      </c>
      <c r="D13" s="66">
        <v>0.3125</v>
      </c>
      <c r="E13" s="66">
        <f>D13+TIME(1,25,0)</f>
        <v>0.37152777777777779</v>
      </c>
      <c r="F13" s="67" t="s">
        <v>14</v>
      </c>
      <c r="G13" s="66">
        <f>E13+TIME(2,0,0)</f>
        <v>0.4548611111111111</v>
      </c>
      <c r="H13" s="66">
        <f>E13+TIME(2,5,0)</f>
        <v>0.45833333333333337</v>
      </c>
      <c r="I13" s="66">
        <f>H13+TIME(1,30,0)</f>
        <v>0.52083333333333337</v>
      </c>
      <c r="J13" s="68">
        <f>I13+TIME(1,10,0)</f>
        <v>0.56944444444444453</v>
      </c>
      <c r="K13" s="1066" t="s">
        <v>18</v>
      </c>
      <c r="L13" s="1067"/>
      <c r="M13" s="69">
        <f>J13+TIME(1,45,0)</f>
        <v>0.64236111111111116</v>
      </c>
      <c r="N13" s="69">
        <f>J13+TIME(1,50,0)</f>
        <v>0.64583333333333348</v>
      </c>
      <c r="O13" s="69">
        <f>N13+TIME(1,25,0)</f>
        <v>0.70486111111111127</v>
      </c>
      <c r="P13" s="69">
        <f>O13+TIME(1,10,0)</f>
        <v>0.75347222222222243</v>
      </c>
      <c r="Q13" s="69">
        <f>O13+TIME(1,15,0)</f>
        <v>0.75694444444444464</v>
      </c>
      <c r="R13" s="69">
        <f>Q13+TIME(1,15,0)</f>
        <v>0.80902777777777801</v>
      </c>
      <c r="S13" s="68">
        <f>R13+TIME(1,0,0)</f>
        <v>0.85069444444444464</v>
      </c>
      <c r="T13" s="70" t="s">
        <v>11</v>
      </c>
      <c r="U13" s="5"/>
      <c r="V13" s="71"/>
      <c r="W13" s="72">
        <v>8</v>
      </c>
      <c r="X13" s="21" t="s">
        <v>12</v>
      </c>
    </row>
    <row r="17" spans="1:17" ht="18.75" x14ac:dyDescent="0.25">
      <c r="A17" s="1031" t="s">
        <v>19</v>
      </c>
      <c r="B17" s="1031"/>
      <c r="C17" s="1031"/>
      <c r="D17" s="1031"/>
      <c r="E17" s="1031"/>
      <c r="F17" s="1031"/>
      <c r="G17" s="1031"/>
      <c r="H17" s="1031"/>
      <c r="I17" s="1031"/>
      <c r="J17" s="1031"/>
      <c r="K17" s="1031"/>
      <c r="L17" s="1031"/>
      <c r="M17" s="1031"/>
      <c r="N17" s="1031"/>
      <c r="O17" s="1031"/>
      <c r="P17" s="1031"/>
      <c r="Q17" s="1031"/>
    </row>
    <row r="18" spans="1:17" ht="18.75" x14ac:dyDescent="0.25">
      <c r="A18" s="1031" t="s">
        <v>20</v>
      </c>
      <c r="B18" s="1031"/>
      <c r="C18" s="1031"/>
      <c r="D18" s="1031"/>
      <c r="E18" s="1031"/>
      <c r="F18" s="1031"/>
      <c r="G18" s="1031"/>
      <c r="H18" s="1031"/>
      <c r="I18" s="1031"/>
      <c r="J18" s="1031"/>
      <c r="K18" s="1031"/>
      <c r="L18" s="1031"/>
      <c r="M18" s="1031"/>
      <c r="N18" s="1031"/>
      <c r="O18" s="1031"/>
      <c r="P18" s="1031"/>
      <c r="Q18" s="1031"/>
    </row>
    <row r="19" spans="1:17" ht="19.5" thickBot="1" x14ac:dyDescent="0.3">
      <c r="A19" s="91" t="s">
        <v>21</v>
      </c>
      <c r="B19" s="92"/>
      <c r="C19" s="92"/>
      <c r="D19" s="93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0"/>
      <c r="Q19" s="90"/>
    </row>
    <row r="20" spans="1:17" ht="19.5" thickBot="1" x14ac:dyDescent="0.3">
      <c r="A20" s="1014" t="s">
        <v>3</v>
      </c>
      <c r="B20" s="1027" t="s">
        <v>22</v>
      </c>
      <c r="C20" s="1028"/>
      <c r="D20" s="1028"/>
      <c r="E20" s="1028"/>
      <c r="F20" s="1028"/>
      <c r="G20" s="1028"/>
      <c r="H20" s="1028"/>
      <c r="I20" s="1028"/>
      <c r="J20" s="1028"/>
      <c r="K20" s="1028"/>
      <c r="L20" s="1028"/>
      <c r="M20" s="1028"/>
      <c r="N20" s="1028"/>
      <c r="O20" s="1028"/>
      <c r="P20" s="1028"/>
      <c r="Q20" s="1029"/>
    </row>
    <row r="21" spans="1:17" ht="19.5" thickBot="1" x14ac:dyDescent="0.3">
      <c r="A21" s="1015"/>
      <c r="B21" s="94" t="s">
        <v>23</v>
      </c>
      <c r="C21" s="95" t="s">
        <v>24</v>
      </c>
      <c r="D21" s="96" t="s">
        <v>23</v>
      </c>
      <c r="E21" s="97" t="s">
        <v>9</v>
      </c>
      <c r="F21" s="95" t="s">
        <v>24</v>
      </c>
      <c r="G21" s="95" t="s">
        <v>23</v>
      </c>
      <c r="H21" s="98" t="s">
        <v>9</v>
      </c>
      <c r="I21" s="95" t="s">
        <v>25</v>
      </c>
      <c r="J21" s="95" t="s">
        <v>23</v>
      </c>
      <c r="K21" s="98" t="s">
        <v>9</v>
      </c>
      <c r="L21" s="95" t="s">
        <v>24</v>
      </c>
      <c r="M21" s="95" t="s">
        <v>23</v>
      </c>
      <c r="N21" s="99" t="s">
        <v>26</v>
      </c>
      <c r="O21" s="96"/>
      <c r="P21" s="95" t="s">
        <v>26</v>
      </c>
      <c r="Q21" s="100" t="s">
        <v>23</v>
      </c>
    </row>
    <row r="22" spans="1:17" ht="19.5" thickBot="1" x14ac:dyDescent="0.3">
      <c r="A22" s="101">
        <v>1</v>
      </c>
      <c r="B22" s="102">
        <v>0.27430555555555552</v>
      </c>
      <c r="C22" s="103">
        <f>B22+TIME(0,40,0)</f>
        <v>0.30208333333333331</v>
      </c>
      <c r="D22" s="103">
        <f>C22+TIME(0,45,0)</f>
        <v>0.33333333333333331</v>
      </c>
      <c r="E22" s="104">
        <f>D22+TIME(1,,0)</f>
        <v>0.375</v>
      </c>
      <c r="F22" s="103">
        <f>E22+TIME(0,15,0)</f>
        <v>0.38541666666666669</v>
      </c>
      <c r="G22" s="103">
        <f>F22+TIME(0,45,0)</f>
        <v>0.41666666666666669</v>
      </c>
      <c r="H22" s="104">
        <f>G22+TIME(0,25,0)</f>
        <v>0.43402777777777779</v>
      </c>
      <c r="I22" s="103">
        <f>H22+TIME(0,15,0)</f>
        <v>0.44444444444444448</v>
      </c>
      <c r="J22" s="103">
        <f>I22+TIME(0,45,0)</f>
        <v>0.47569444444444448</v>
      </c>
      <c r="K22" s="104">
        <f>J22+TIME(0,25,0)</f>
        <v>0.49305555555555558</v>
      </c>
      <c r="L22" s="103">
        <f>K22+TIME(0,15,0)</f>
        <v>0.50347222222222221</v>
      </c>
      <c r="M22" s="103">
        <f>L22+TIME(0,45,0)</f>
        <v>0.53472222222222221</v>
      </c>
      <c r="N22" s="105">
        <f>M22+TIME(0,25,0)</f>
        <v>0.55208333333333337</v>
      </c>
      <c r="O22" s="106" t="s">
        <v>10</v>
      </c>
      <c r="P22" s="103">
        <f>N22+TIME(2,35,0)</f>
        <v>0.65972222222222232</v>
      </c>
      <c r="Q22" s="107">
        <f>P22+TIME(0,30,0)</f>
        <v>0.68055555555555569</v>
      </c>
    </row>
    <row r="23" spans="1:17" ht="19.5" thickBot="1" x14ac:dyDescent="0.3">
      <c r="A23" s="93"/>
      <c r="B23" s="93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1:17" ht="19.5" thickBot="1" x14ac:dyDescent="0.3">
      <c r="A24" s="1014" t="s">
        <v>3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60" t="s">
        <v>5</v>
      </c>
      <c r="M24" s="90"/>
      <c r="N24" s="90"/>
      <c r="O24" s="90"/>
      <c r="P24" s="90"/>
      <c r="Q24" s="89"/>
    </row>
    <row r="25" spans="1:17" ht="19.5" thickBot="1" x14ac:dyDescent="0.3">
      <c r="A25" s="1015"/>
      <c r="B25" s="110" t="s">
        <v>9</v>
      </c>
      <c r="C25" s="111" t="s">
        <v>24</v>
      </c>
      <c r="D25" s="112" t="s">
        <v>23</v>
      </c>
      <c r="E25" s="113" t="s">
        <v>9</v>
      </c>
      <c r="F25" s="112" t="s">
        <v>24</v>
      </c>
      <c r="G25" s="112" t="s">
        <v>23</v>
      </c>
      <c r="H25" s="113" t="s">
        <v>9</v>
      </c>
      <c r="I25" s="112" t="s">
        <v>24</v>
      </c>
      <c r="J25" s="112" t="s">
        <v>26</v>
      </c>
      <c r="K25" s="114"/>
      <c r="L25" s="1061"/>
      <c r="M25" s="90"/>
      <c r="N25" s="90"/>
      <c r="O25" s="90"/>
      <c r="P25" s="90"/>
      <c r="Q25" s="89"/>
    </row>
    <row r="26" spans="1:17" ht="19.5" thickBot="1" x14ac:dyDescent="0.3">
      <c r="A26" s="101">
        <v>1</v>
      </c>
      <c r="B26" s="115">
        <f>Q22+TIME(0,25,0)</f>
        <v>0.69791666666666685</v>
      </c>
      <c r="C26" s="116">
        <f>B26+TIME(0,15,0)</f>
        <v>0.70833333333333348</v>
      </c>
      <c r="D26" s="116">
        <f>C26+TIME(0,45,0)</f>
        <v>0.73958333333333348</v>
      </c>
      <c r="E26" s="104">
        <f>D26+TIME(0,25,0)</f>
        <v>0.75694444444444464</v>
      </c>
      <c r="F26" s="116">
        <f>E26+TIME(0,15,0)</f>
        <v>0.76736111111111127</v>
      </c>
      <c r="G26" s="116">
        <f>F26+TIME(0,45,0)</f>
        <v>0.79861111111111127</v>
      </c>
      <c r="H26" s="104">
        <f>G26+TIME(0,25,0)</f>
        <v>0.81597222222222243</v>
      </c>
      <c r="I26" s="116">
        <f>H26+TIME(0,15,0)</f>
        <v>0.82638888888888906</v>
      </c>
      <c r="J26" s="105">
        <f>I26+TIME(0,15,0)</f>
        <v>0.83680555555555569</v>
      </c>
      <c r="K26" s="117" t="s">
        <v>11</v>
      </c>
      <c r="L26" s="118" t="s">
        <v>27</v>
      </c>
      <c r="M26" s="90"/>
      <c r="N26" s="90"/>
      <c r="O26" s="90"/>
      <c r="P26" s="90"/>
      <c r="Q26" s="89"/>
    </row>
    <row r="27" spans="1:17" ht="18.75" x14ac:dyDescent="0.25">
      <c r="A27" s="90"/>
      <c r="B27" s="108"/>
      <c r="C27" s="108"/>
      <c r="D27" s="108"/>
      <c r="E27" s="108"/>
      <c r="F27" s="108"/>
      <c r="G27" s="108"/>
      <c r="H27" s="108"/>
      <c r="I27" s="108"/>
      <c r="J27" s="108"/>
      <c r="K27" s="90"/>
      <c r="L27" s="90"/>
      <c r="M27" s="90"/>
      <c r="N27" s="90"/>
      <c r="O27" s="90"/>
      <c r="P27" s="90"/>
      <c r="Q27" s="90"/>
    </row>
    <row r="28" spans="1:17" ht="18.75" x14ac:dyDescent="0.25">
      <c r="A28" s="90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</row>
    <row r="29" spans="1:17" ht="19.5" thickBot="1" x14ac:dyDescent="0.3">
      <c r="A29" s="91" t="s">
        <v>16</v>
      </c>
      <c r="B29" s="89"/>
      <c r="C29" s="93"/>
      <c r="D29" s="93"/>
      <c r="E29" s="93"/>
      <c r="F29" s="92"/>
      <c r="G29" s="92"/>
      <c r="H29" s="92"/>
      <c r="I29" s="92"/>
      <c r="J29" s="92"/>
      <c r="K29" s="92"/>
      <c r="L29" s="92"/>
      <c r="M29" s="92"/>
      <c r="N29" s="90"/>
      <c r="O29" s="90"/>
      <c r="P29" s="90"/>
      <c r="Q29" s="90"/>
    </row>
    <row r="30" spans="1:17" ht="19.5" thickBot="1" x14ac:dyDescent="0.3">
      <c r="A30" s="1014" t="s">
        <v>3</v>
      </c>
      <c r="B30" s="1027" t="s">
        <v>22</v>
      </c>
      <c r="C30" s="1028"/>
      <c r="D30" s="1028"/>
      <c r="E30" s="1028"/>
      <c r="F30" s="1028"/>
      <c r="G30" s="1028"/>
      <c r="H30" s="1028"/>
      <c r="I30" s="1028"/>
      <c r="J30" s="1028"/>
      <c r="K30" s="1028"/>
      <c r="L30" s="1028"/>
      <c r="M30" s="1028"/>
      <c r="N30" s="1028"/>
      <c r="O30" s="1028"/>
      <c r="P30" s="1028"/>
      <c r="Q30" s="1029"/>
    </row>
    <row r="31" spans="1:17" ht="19.5" thickBot="1" x14ac:dyDescent="0.3">
      <c r="A31" s="1015"/>
      <c r="B31" s="119" t="s">
        <v>26</v>
      </c>
      <c r="C31" s="95" t="s">
        <v>23</v>
      </c>
      <c r="D31" s="98" t="s">
        <v>9</v>
      </c>
      <c r="E31" s="95" t="s">
        <v>24</v>
      </c>
      <c r="F31" s="95" t="s">
        <v>23</v>
      </c>
      <c r="G31" s="98" t="s">
        <v>9</v>
      </c>
      <c r="H31" s="95" t="s">
        <v>24</v>
      </c>
      <c r="I31" s="95" t="s">
        <v>23</v>
      </c>
      <c r="J31" s="98" t="s">
        <v>9</v>
      </c>
      <c r="K31" s="95" t="s">
        <v>24</v>
      </c>
      <c r="L31" s="95" t="s">
        <v>23</v>
      </c>
      <c r="M31" s="99" t="s">
        <v>26</v>
      </c>
      <c r="N31" s="96"/>
      <c r="O31" s="120" t="s">
        <v>26</v>
      </c>
      <c r="P31" s="120" t="s">
        <v>24</v>
      </c>
      <c r="Q31" s="121" t="s">
        <v>23</v>
      </c>
    </row>
    <row r="32" spans="1:17" ht="19.5" thickBot="1" x14ac:dyDescent="0.3">
      <c r="A32" s="101">
        <v>1</v>
      </c>
      <c r="B32" s="122">
        <v>0.30208333333333331</v>
      </c>
      <c r="C32" s="116">
        <v>0.33333333333333331</v>
      </c>
      <c r="D32" s="104">
        <v>0.35069444444444442</v>
      </c>
      <c r="E32" s="116">
        <f>D32+TIME(0,15,0)</f>
        <v>0.3611111111111111</v>
      </c>
      <c r="F32" s="116">
        <f>E32+TIME(0,45,0)</f>
        <v>0.3923611111111111</v>
      </c>
      <c r="G32" s="104">
        <f>F32+TIME(0,25,0)</f>
        <v>0.40972222222222221</v>
      </c>
      <c r="H32" s="123">
        <f>G32+TIME(0,15,0)</f>
        <v>0.4201388888888889</v>
      </c>
      <c r="I32" s="116">
        <f>H32+TIME(0,45,0)</f>
        <v>0.4513888888888889</v>
      </c>
      <c r="J32" s="104">
        <f>I32+TIME(0,25,0)</f>
        <v>0.46875</v>
      </c>
      <c r="K32" s="103">
        <f>J32+TIME(0,15,0)</f>
        <v>0.47916666666666669</v>
      </c>
      <c r="L32" s="116">
        <f>K32+TIME(0,45,0)</f>
        <v>0.51041666666666674</v>
      </c>
      <c r="M32" s="105">
        <f>L32+TIME(0,25,0)</f>
        <v>0.5277777777777779</v>
      </c>
      <c r="N32" s="106" t="s">
        <v>10</v>
      </c>
      <c r="O32" s="116">
        <f>M32+TIME(2,5,0)</f>
        <v>0.61458333333333348</v>
      </c>
      <c r="P32" s="116">
        <f>O32+TIME(0,15,0)</f>
        <v>0.62500000000000011</v>
      </c>
      <c r="Q32" s="124">
        <f>P32+TIME(0,45,0)</f>
        <v>0.65625000000000011</v>
      </c>
    </row>
    <row r="33" spans="1:18" ht="19.5" thickBot="1" x14ac:dyDescent="0.3">
      <c r="A33" s="93"/>
      <c r="B33" s="93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8" ht="19.5" thickBot="1" x14ac:dyDescent="0.3">
      <c r="A34" s="1014" t="s">
        <v>3</v>
      </c>
      <c r="B34" s="125"/>
      <c r="C34" s="126"/>
      <c r="D34" s="126"/>
      <c r="E34" s="126"/>
      <c r="F34" s="126"/>
      <c r="G34" s="126"/>
      <c r="H34" s="126"/>
      <c r="I34" s="126"/>
      <c r="J34" s="126"/>
      <c r="K34" s="1060" t="s">
        <v>5</v>
      </c>
      <c r="L34" s="90"/>
      <c r="M34" s="90"/>
      <c r="N34" s="90"/>
      <c r="O34" s="90"/>
      <c r="P34" s="90"/>
      <c r="Q34" s="90"/>
    </row>
    <row r="35" spans="1:18" ht="19.5" thickBot="1" x14ac:dyDescent="0.3">
      <c r="A35" s="1015"/>
      <c r="B35" s="127" t="s">
        <v>9</v>
      </c>
      <c r="C35" s="112" t="s">
        <v>24</v>
      </c>
      <c r="D35" s="112" t="s">
        <v>23</v>
      </c>
      <c r="E35" s="113" t="s">
        <v>9</v>
      </c>
      <c r="F35" s="112" t="s">
        <v>24</v>
      </c>
      <c r="G35" s="112" t="s">
        <v>23</v>
      </c>
      <c r="H35" s="113" t="s">
        <v>9</v>
      </c>
      <c r="I35" s="120" t="s">
        <v>24</v>
      </c>
      <c r="J35" s="95"/>
      <c r="K35" s="1061"/>
      <c r="L35" s="90"/>
      <c r="M35" s="90"/>
      <c r="N35" s="90"/>
      <c r="O35" s="90"/>
      <c r="P35" s="90"/>
      <c r="Q35" s="90"/>
    </row>
    <row r="36" spans="1:18" ht="19.5" thickBot="1" x14ac:dyDescent="0.3">
      <c r="A36" s="101">
        <v>1</v>
      </c>
      <c r="B36" s="128">
        <f>Q32+TIME(0,25,0)</f>
        <v>0.67361111111111127</v>
      </c>
      <c r="C36" s="116">
        <f>B36+TIME(0,15,0)</f>
        <v>0.6840277777777779</v>
      </c>
      <c r="D36" s="116">
        <f>C36+TIME(0,45,0)</f>
        <v>0.7152777777777779</v>
      </c>
      <c r="E36" s="104">
        <f>D36+TIME(0,25,0)</f>
        <v>0.73263888888888906</v>
      </c>
      <c r="F36" s="116">
        <f>E36+TIME(0,15,0)</f>
        <v>0.74305555555555569</v>
      </c>
      <c r="G36" s="116">
        <f>F36+TIME(0,45,0)</f>
        <v>0.77430555555555569</v>
      </c>
      <c r="H36" s="104">
        <f>G36+TIME(0,25,0)</f>
        <v>0.79166666666666685</v>
      </c>
      <c r="I36" s="105">
        <f>H36+TIME(0,15,0)</f>
        <v>0.80208333333333348</v>
      </c>
      <c r="J36" s="106" t="s">
        <v>11</v>
      </c>
      <c r="K36" s="118" t="s">
        <v>28</v>
      </c>
      <c r="L36" s="90"/>
      <c r="M36" s="90"/>
      <c r="N36" s="90"/>
      <c r="O36" s="90"/>
      <c r="P36" s="90"/>
      <c r="Q36" s="90"/>
    </row>
    <row r="40" spans="1:18" ht="18.75" x14ac:dyDescent="0.25">
      <c r="A40" s="1031" t="s">
        <v>29</v>
      </c>
      <c r="B40" s="1031"/>
      <c r="C40" s="1031"/>
      <c r="D40" s="1031"/>
      <c r="E40" s="1031"/>
      <c r="F40" s="1031"/>
      <c r="G40" s="1031"/>
      <c r="H40" s="1031"/>
      <c r="I40" s="1031"/>
      <c r="J40" s="1031"/>
      <c r="K40" s="1031"/>
      <c r="L40" s="1031"/>
      <c r="M40" s="1031"/>
      <c r="N40" s="1031"/>
      <c r="O40" s="1031"/>
      <c r="P40" s="1031"/>
      <c r="Q40" s="1031"/>
      <c r="R40" s="1031"/>
    </row>
    <row r="41" spans="1:18" ht="18.75" x14ac:dyDescent="0.25">
      <c r="A41" s="1031" t="s">
        <v>30</v>
      </c>
      <c r="B41" s="1031"/>
      <c r="C41" s="1031"/>
      <c r="D41" s="1031"/>
      <c r="E41" s="1031"/>
      <c r="F41" s="1031"/>
      <c r="G41" s="1031"/>
      <c r="H41" s="1031"/>
      <c r="I41" s="1031"/>
      <c r="J41" s="1031"/>
      <c r="K41" s="1031"/>
      <c r="L41" s="1031"/>
      <c r="M41" s="1031"/>
      <c r="N41" s="1031"/>
      <c r="O41" s="1031"/>
      <c r="P41" s="1031"/>
      <c r="Q41" s="1031"/>
      <c r="R41" s="1031"/>
    </row>
    <row r="42" spans="1:18" ht="18.75" x14ac:dyDescent="0.25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</row>
    <row r="43" spans="1:18" ht="19.5" thickBot="1" x14ac:dyDescent="0.3">
      <c r="A43" s="91" t="s">
        <v>31</v>
      </c>
      <c r="B43" s="92"/>
      <c r="C43" s="92"/>
      <c r="D43" s="93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0"/>
      <c r="R43" s="90"/>
    </row>
    <row r="44" spans="1:18" ht="19.5" thickBot="1" x14ac:dyDescent="0.3">
      <c r="A44" s="1052" t="s">
        <v>3</v>
      </c>
      <c r="B44" s="1016" t="s">
        <v>32</v>
      </c>
      <c r="C44" s="1017"/>
      <c r="D44" s="1017"/>
      <c r="E44" s="1017"/>
      <c r="F44" s="1017"/>
      <c r="G44" s="1017"/>
      <c r="H44" s="1017"/>
      <c r="I44" s="1017"/>
      <c r="J44" s="1017"/>
      <c r="K44" s="1017"/>
      <c r="L44" s="1017"/>
      <c r="M44" s="1017"/>
      <c r="N44" s="1017"/>
      <c r="O44" s="1017"/>
      <c r="P44" s="1017"/>
      <c r="Q44" s="1017"/>
      <c r="R44" s="1018"/>
    </row>
    <row r="45" spans="1:18" ht="19.5" thickBot="1" x14ac:dyDescent="0.3">
      <c r="A45" s="1059"/>
      <c r="B45" s="129" t="s">
        <v>9</v>
      </c>
      <c r="C45" s="94" t="s">
        <v>33</v>
      </c>
      <c r="D45" s="95" t="s">
        <v>34</v>
      </c>
      <c r="E45" s="130" t="s">
        <v>9</v>
      </c>
      <c r="F45" s="95" t="s">
        <v>34</v>
      </c>
      <c r="G45" s="130" t="s">
        <v>9</v>
      </c>
      <c r="H45" s="95" t="s">
        <v>34</v>
      </c>
      <c r="I45" s="95" t="s">
        <v>33</v>
      </c>
      <c r="J45" s="95" t="s">
        <v>34</v>
      </c>
      <c r="K45" s="95" t="s">
        <v>9</v>
      </c>
      <c r="L45" s="95" t="s">
        <v>34</v>
      </c>
      <c r="M45" s="95" t="s">
        <v>33</v>
      </c>
      <c r="N45" s="95" t="s">
        <v>34</v>
      </c>
      <c r="O45" s="95" t="s">
        <v>9</v>
      </c>
      <c r="P45" s="95"/>
      <c r="Q45" s="95" t="s">
        <v>9</v>
      </c>
      <c r="R45" s="131" t="s">
        <v>34</v>
      </c>
    </row>
    <row r="46" spans="1:18" ht="19.5" thickBot="1" x14ac:dyDescent="0.3">
      <c r="A46" s="132">
        <v>1</v>
      </c>
      <c r="B46" s="133">
        <v>0.28472222222222221</v>
      </c>
      <c r="C46" s="134">
        <v>0.30902777777777779</v>
      </c>
      <c r="D46" s="134">
        <v>0.31597222222222221</v>
      </c>
      <c r="E46" s="134">
        <v>0.34027777777777773</v>
      </c>
      <c r="F46" s="134">
        <v>0.3611111111111111</v>
      </c>
      <c r="G46" s="135">
        <v>0.3888888888888889</v>
      </c>
      <c r="H46" s="135">
        <v>0.40972222222222227</v>
      </c>
      <c r="I46" s="135">
        <v>0.41666666666666669</v>
      </c>
      <c r="J46" s="135">
        <v>0.4236111111111111</v>
      </c>
      <c r="K46" s="135">
        <v>0.45833333333333331</v>
      </c>
      <c r="L46" s="135">
        <v>0.4861111111111111</v>
      </c>
      <c r="M46" s="135">
        <v>0.49652777777777773</v>
      </c>
      <c r="N46" s="135">
        <v>0.50347222222222221</v>
      </c>
      <c r="O46" s="105">
        <v>0.53125</v>
      </c>
      <c r="P46" s="136" t="s">
        <v>10</v>
      </c>
      <c r="Q46" s="135">
        <v>0.60069444444444442</v>
      </c>
      <c r="R46" s="137">
        <v>0.63194444444444442</v>
      </c>
    </row>
    <row r="47" spans="1:18" ht="19.5" thickBot="1" x14ac:dyDescent="0.3">
      <c r="A47" s="138"/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40"/>
      <c r="R47" s="141"/>
    </row>
    <row r="48" spans="1:18" ht="19.5" thickBot="1" x14ac:dyDescent="0.3">
      <c r="A48" s="1014" t="s">
        <v>3</v>
      </c>
      <c r="B48" s="1016"/>
      <c r="C48" s="1017"/>
      <c r="D48" s="1017"/>
      <c r="E48" s="1017"/>
      <c r="F48" s="1017"/>
      <c r="G48" s="1017"/>
      <c r="H48" s="1017"/>
      <c r="I48" s="1017"/>
      <c r="J48" s="1017"/>
      <c r="K48" s="1017"/>
      <c r="L48" s="1017"/>
      <c r="M48" s="1017"/>
      <c r="N48" s="1017"/>
      <c r="O48" s="1017"/>
      <c r="P48" s="1017"/>
      <c r="Q48" s="1018"/>
      <c r="R48" s="1014" t="s">
        <v>5</v>
      </c>
    </row>
    <row r="49" spans="1:20" ht="19.5" thickBot="1" x14ac:dyDescent="0.3">
      <c r="A49" s="1015"/>
      <c r="B49" s="99" t="s">
        <v>33</v>
      </c>
      <c r="C49" s="130" t="s">
        <v>34</v>
      </c>
      <c r="D49" s="95" t="s">
        <v>9</v>
      </c>
      <c r="E49" s="130" t="s">
        <v>34</v>
      </c>
      <c r="F49" s="95" t="s">
        <v>33</v>
      </c>
      <c r="G49" s="130" t="s">
        <v>34</v>
      </c>
      <c r="H49" s="96" t="s">
        <v>9</v>
      </c>
      <c r="I49" s="130" t="s">
        <v>34</v>
      </c>
      <c r="J49" s="96" t="s">
        <v>33</v>
      </c>
      <c r="K49" s="130" t="s">
        <v>34</v>
      </c>
      <c r="L49" s="95" t="s">
        <v>9</v>
      </c>
      <c r="M49" s="130" t="s">
        <v>34</v>
      </c>
      <c r="N49" s="96" t="s">
        <v>33</v>
      </c>
      <c r="O49" s="95" t="s">
        <v>34</v>
      </c>
      <c r="P49" s="95" t="s">
        <v>9</v>
      </c>
      <c r="Q49" s="99" t="s">
        <v>34</v>
      </c>
      <c r="R49" s="1015"/>
    </row>
    <row r="50" spans="1:20" ht="19.5" thickBot="1" x14ac:dyDescent="0.3">
      <c r="A50" s="101">
        <v>1</v>
      </c>
      <c r="B50" s="142">
        <v>0.63888888888888895</v>
      </c>
      <c r="C50" s="134">
        <v>0.64583333333333337</v>
      </c>
      <c r="D50" s="103">
        <v>0.67361111111111116</v>
      </c>
      <c r="E50" s="103">
        <v>0.70138888888888884</v>
      </c>
      <c r="F50" s="103">
        <v>0.71875</v>
      </c>
      <c r="G50" s="103">
        <v>0.72916666666666663</v>
      </c>
      <c r="H50" s="143">
        <v>0.75694444444444453</v>
      </c>
      <c r="I50" s="116">
        <v>0.78125</v>
      </c>
      <c r="J50" s="116">
        <v>0.78819444444444453</v>
      </c>
      <c r="K50" s="116">
        <v>0.79513888888888884</v>
      </c>
      <c r="L50" s="116">
        <v>0.81944444444444453</v>
      </c>
      <c r="M50" s="116">
        <v>0.84375</v>
      </c>
      <c r="N50" s="116">
        <v>0.85069444444444453</v>
      </c>
      <c r="O50" s="116">
        <v>0.85763888888888884</v>
      </c>
      <c r="P50" s="144">
        <v>0.88194444444444453</v>
      </c>
      <c r="Q50" s="145" t="s">
        <v>11</v>
      </c>
      <c r="R50" s="101" t="s">
        <v>35</v>
      </c>
    </row>
    <row r="51" spans="1:20" ht="18.75" x14ac:dyDescent="0.25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3"/>
      <c r="L51" s="146"/>
      <c r="M51" s="146"/>
      <c r="N51" s="146"/>
      <c r="O51" s="146"/>
      <c r="P51" s="146"/>
      <c r="Q51" s="146"/>
      <c r="R51" s="93"/>
    </row>
    <row r="52" spans="1:20" ht="19.5" thickBot="1" x14ac:dyDescent="0.3">
      <c r="A52" s="91" t="s">
        <v>36</v>
      </c>
      <c r="B52" s="92"/>
      <c r="C52" s="92"/>
      <c r="D52" s="93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0"/>
      <c r="R52" s="90"/>
    </row>
    <row r="53" spans="1:20" ht="19.5" thickBot="1" x14ac:dyDescent="0.3">
      <c r="A53" s="1052" t="s">
        <v>3</v>
      </c>
      <c r="B53" s="1016" t="s">
        <v>32</v>
      </c>
      <c r="C53" s="1017"/>
      <c r="D53" s="1017"/>
      <c r="E53" s="1017"/>
      <c r="F53" s="1017"/>
      <c r="G53" s="1017"/>
      <c r="H53" s="1017"/>
      <c r="I53" s="1017"/>
      <c r="J53" s="1017"/>
      <c r="K53" s="1017"/>
      <c r="L53" s="1017"/>
      <c r="M53" s="1017"/>
      <c r="N53" s="1017"/>
      <c r="O53" s="1017"/>
      <c r="P53" s="1017"/>
      <c r="Q53" s="1018"/>
      <c r="R53" s="89"/>
    </row>
    <row r="54" spans="1:20" ht="19.5" thickBot="1" x14ac:dyDescent="0.3">
      <c r="A54" s="1059"/>
      <c r="B54" s="129" t="s">
        <v>9</v>
      </c>
      <c r="C54" s="95" t="s">
        <v>34</v>
      </c>
      <c r="D54" s="130" t="s">
        <v>9</v>
      </c>
      <c r="E54" s="95" t="s">
        <v>34</v>
      </c>
      <c r="F54" s="95" t="s">
        <v>33</v>
      </c>
      <c r="G54" s="95" t="s">
        <v>34</v>
      </c>
      <c r="H54" s="95" t="s">
        <v>9</v>
      </c>
      <c r="I54" s="95" t="s">
        <v>34</v>
      </c>
      <c r="J54" s="95" t="s">
        <v>33</v>
      </c>
      <c r="K54" s="95" t="s">
        <v>34</v>
      </c>
      <c r="L54" s="95" t="s">
        <v>9</v>
      </c>
      <c r="M54" s="95"/>
      <c r="N54" s="95" t="s">
        <v>9</v>
      </c>
      <c r="O54" s="95" t="s">
        <v>34</v>
      </c>
      <c r="P54" s="95" t="s">
        <v>33</v>
      </c>
      <c r="Q54" s="147" t="s">
        <v>34</v>
      </c>
      <c r="R54" s="89"/>
    </row>
    <row r="55" spans="1:20" ht="19.5" thickBot="1" x14ac:dyDescent="0.3">
      <c r="A55" s="132">
        <v>1</v>
      </c>
      <c r="B55" s="148">
        <v>0.34027777777777773</v>
      </c>
      <c r="C55" s="103">
        <v>0.3611111111111111</v>
      </c>
      <c r="D55" s="116">
        <v>0.3888888888888889</v>
      </c>
      <c r="E55" s="116">
        <v>0.40972222222222227</v>
      </c>
      <c r="F55" s="116">
        <v>0.41666666666666669</v>
      </c>
      <c r="G55" s="116">
        <v>0.4236111111111111</v>
      </c>
      <c r="H55" s="116">
        <v>0.45833333333333331</v>
      </c>
      <c r="I55" s="116">
        <v>0.4861111111111111</v>
      </c>
      <c r="J55" s="116">
        <v>0.49652777777777773</v>
      </c>
      <c r="K55" s="116">
        <v>0.50347222222222221</v>
      </c>
      <c r="L55" s="105">
        <v>0.53125</v>
      </c>
      <c r="M55" s="136" t="s">
        <v>10</v>
      </c>
      <c r="N55" s="116">
        <v>0.60069444444444442</v>
      </c>
      <c r="O55" s="103">
        <v>0.63194444444444442</v>
      </c>
      <c r="P55" s="116">
        <v>0.63888888888888895</v>
      </c>
      <c r="Q55" s="107">
        <v>0.64583333333333337</v>
      </c>
      <c r="R55" s="89"/>
    </row>
    <row r="56" spans="1:20" ht="19.5" thickBot="1" x14ac:dyDescent="0.3">
      <c r="A56" s="149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2"/>
      <c r="R56" s="2"/>
    </row>
    <row r="57" spans="1:20" ht="19.5" thickBot="1" x14ac:dyDescent="0.3">
      <c r="A57" s="1014" t="s">
        <v>3</v>
      </c>
      <c r="B57" s="1016"/>
      <c r="C57" s="1017"/>
      <c r="D57" s="1017"/>
      <c r="E57" s="1017"/>
      <c r="F57" s="1017"/>
      <c r="G57" s="1017"/>
      <c r="H57" s="1017"/>
      <c r="I57" s="1017"/>
      <c r="J57" s="1017"/>
      <c r="K57" s="1017"/>
      <c r="L57" s="1017"/>
      <c r="M57" s="1017"/>
      <c r="N57" s="1017"/>
      <c r="O57" s="1018"/>
      <c r="P57" s="1014" t="s">
        <v>5</v>
      </c>
      <c r="Q57" s="89"/>
      <c r="R57" s="89"/>
    </row>
    <row r="58" spans="1:20" ht="19.5" thickBot="1" x14ac:dyDescent="0.3">
      <c r="A58" s="1015"/>
      <c r="B58" s="95" t="s">
        <v>9</v>
      </c>
      <c r="C58" s="130" t="s">
        <v>34</v>
      </c>
      <c r="D58" s="95" t="s">
        <v>33</v>
      </c>
      <c r="E58" s="130" t="s">
        <v>34</v>
      </c>
      <c r="F58" s="96" t="s">
        <v>9</v>
      </c>
      <c r="G58" s="130" t="s">
        <v>34</v>
      </c>
      <c r="H58" s="96" t="s">
        <v>33</v>
      </c>
      <c r="I58" s="130" t="s">
        <v>34</v>
      </c>
      <c r="J58" s="95" t="s">
        <v>9</v>
      </c>
      <c r="K58" s="130" t="s">
        <v>34</v>
      </c>
      <c r="L58" s="96" t="s">
        <v>33</v>
      </c>
      <c r="M58" s="95" t="s">
        <v>34</v>
      </c>
      <c r="N58" s="95" t="s">
        <v>9</v>
      </c>
      <c r="O58" s="100" t="s">
        <v>34</v>
      </c>
      <c r="P58" s="1015"/>
      <c r="Q58" s="89"/>
      <c r="R58" s="89"/>
    </row>
    <row r="59" spans="1:20" ht="19.5" thickBot="1" x14ac:dyDescent="0.3">
      <c r="A59" s="101">
        <v>1</v>
      </c>
      <c r="B59" s="103">
        <v>0.67361111111111116</v>
      </c>
      <c r="C59" s="103">
        <v>0.70138888888888884</v>
      </c>
      <c r="D59" s="103">
        <v>0.71875</v>
      </c>
      <c r="E59" s="103">
        <v>0.72916666666666663</v>
      </c>
      <c r="F59" s="143">
        <v>0.75694444444444453</v>
      </c>
      <c r="G59" s="116">
        <v>0.78125</v>
      </c>
      <c r="H59" s="116">
        <v>0.78819444444444453</v>
      </c>
      <c r="I59" s="116">
        <v>0.79513888888888884</v>
      </c>
      <c r="J59" s="116">
        <v>0.81944444444444453</v>
      </c>
      <c r="K59" s="116">
        <v>0.84375</v>
      </c>
      <c r="L59" s="116">
        <v>0.85069444444444453</v>
      </c>
      <c r="M59" s="116">
        <v>0.85763888888888884</v>
      </c>
      <c r="N59" s="105">
        <v>0.88194444444444453</v>
      </c>
      <c r="O59" s="150" t="s">
        <v>11</v>
      </c>
      <c r="P59" s="101" t="s">
        <v>37</v>
      </c>
      <c r="Q59" s="89"/>
      <c r="R59" s="89"/>
    </row>
    <row r="64" spans="1:20" ht="18.75" x14ac:dyDescent="0.25">
      <c r="A64" s="1036" t="s">
        <v>38</v>
      </c>
      <c r="B64" s="1036"/>
      <c r="C64" s="1036"/>
      <c r="D64" s="1036"/>
      <c r="E64" s="1036"/>
      <c r="F64" s="1036"/>
      <c r="G64" s="1036"/>
      <c r="H64" s="1036"/>
      <c r="I64" s="1036"/>
      <c r="J64" s="1036"/>
      <c r="K64" s="1036"/>
      <c r="L64" s="1036"/>
      <c r="M64" s="1036"/>
      <c r="N64" s="1036"/>
      <c r="O64" s="1036"/>
      <c r="P64" s="1036"/>
      <c r="Q64" s="1036"/>
      <c r="R64" s="1036"/>
      <c r="S64" s="1036"/>
      <c r="T64" s="1036"/>
    </row>
    <row r="65" spans="1:22" ht="18.75" x14ac:dyDescent="0.25">
      <c r="A65" s="1036" t="s">
        <v>39</v>
      </c>
      <c r="B65" s="1036"/>
      <c r="C65" s="1036"/>
      <c r="D65" s="1036"/>
      <c r="E65" s="1036"/>
      <c r="F65" s="1036"/>
      <c r="G65" s="1036"/>
      <c r="H65" s="1036"/>
      <c r="I65" s="1036"/>
      <c r="J65" s="1036"/>
      <c r="K65" s="1036"/>
      <c r="L65" s="1036"/>
      <c r="M65" s="1036"/>
      <c r="N65" s="1036"/>
      <c r="O65" s="1036"/>
      <c r="P65" s="1036"/>
      <c r="Q65" s="1036"/>
      <c r="R65" s="1036"/>
      <c r="S65" s="1036"/>
      <c r="T65" s="1036"/>
    </row>
    <row r="66" spans="1:22" ht="19.5" thickBot="1" x14ac:dyDescent="0.3">
      <c r="A66" s="151" t="s">
        <v>21</v>
      </c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</row>
    <row r="67" spans="1:22" ht="19.5" thickBot="1" x14ac:dyDescent="0.3">
      <c r="A67" s="1052" t="s">
        <v>3</v>
      </c>
      <c r="B67" s="1054" t="s">
        <v>40</v>
      </c>
      <c r="C67" s="1055"/>
      <c r="D67" s="1055"/>
      <c r="E67" s="1055"/>
      <c r="F67" s="1055"/>
      <c r="G67" s="1055"/>
      <c r="H67" s="1055"/>
      <c r="I67" s="1055"/>
      <c r="J67" s="1055"/>
      <c r="K67" s="1055"/>
      <c r="L67" s="1055"/>
      <c r="M67" s="1055"/>
      <c r="N67" s="1055"/>
      <c r="O67" s="1055"/>
      <c r="P67" s="1055"/>
      <c r="Q67" s="1055"/>
      <c r="R67" s="1055"/>
      <c r="S67" s="1057" t="s">
        <v>5</v>
      </c>
      <c r="T67" s="1044" t="s">
        <v>6</v>
      </c>
    </row>
    <row r="68" spans="1:22" ht="19.5" thickBot="1" x14ac:dyDescent="0.3">
      <c r="A68" s="1053"/>
      <c r="B68" s="96" t="s">
        <v>41</v>
      </c>
      <c r="C68" s="52" t="s">
        <v>42</v>
      </c>
      <c r="D68" s="95" t="s">
        <v>41</v>
      </c>
      <c r="E68" s="52" t="s">
        <v>42</v>
      </c>
      <c r="F68" s="95" t="s">
        <v>41</v>
      </c>
      <c r="G68" s="52" t="s">
        <v>42</v>
      </c>
      <c r="H68" s="95" t="s">
        <v>41</v>
      </c>
      <c r="I68" s="52" t="s">
        <v>42</v>
      </c>
      <c r="J68" s="95" t="s">
        <v>41</v>
      </c>
      <c r="K68" s="52" t="s">
        <v>42</v>
      </c>
      <c r="L68" s="95" t="s">
        <v>41</v>
      </c>
      <c r="M68" s="52" t="s">
        <v>42</v>
      </c>
      <c r="N68" s="95" t="s">
        <v>41</v>
      </c>
      <c r="O68" s="52" t="s">
        <v>42</v>
      </c>
      <c r="P68" s="52" t="s">
        <v>43</v>
      </c>
      <c r="Q68" s="52" t="s">
        <v>41</v>
      </c>
      <c r="R68" s="153"/>
      <c r="S68" s="1058"/>
      <c r="T68" s="1045"/>
    </row>
    <row r="69" spans="1:22" ht="19.5" thickBot="1" x14ac:dyDescent="0.3">
      <c r="A69" s="167">
        <v>8</v>
      </c>
      <c r="B69" s="168">
        <v>0.29166666666666669</v>
      </c>
      <c r="C69" s="169">
        <v>0.3298611111111111</v>
      </c>
      <c r="D69" s="169">
        <v>0.39930555555555558</v>
      </c>
      <c r="E69" s="169">
        <v>0.4548611111111111</v>
      </c>
      <c r="F69" s="169">
        <v>0.51041666666666663</v>
      </c>
      <c r="G69" s="169">
        <v>0.5625</v>
      </c>
      <c r="H69" s="43">
        <v>0.62152777777777779</v>
      </c>
      <c r="I69" s="44" t="s">
        <v>10</v>
      </c>
      <c r="J69" s="169">
        <v>0.6875</v>
      </c>
      <c r="K69" s="169">
        <v>0.74305555555555547</v>
      </c>
      <c r="L69" s="169">
        <v>0.79861111111111116</v>
      </c>
      <c r="M69" s="169">
        <v>0.85416666666666663</v>
      </c>
      <c r="N69" s="169">
        <v>0.90625</v>
      </c>
      <c r="O69" s="169">
        <v>0.94791666666666663</v>
      </c>
      <c r="P69" s="83">
        <v>0.95833333333333337</v>
      </c>
      <c r="Q69" s="170" t="s">
        <v>44</v>
      </c>
      <c r="R69" s="87"/>
      <c r="S69" s="171" t="s">
        <v>47</v>
      </c>
      <c r="T69" s="40" t="s">
        <v>48</v>
      </c>
    </row>
    <row r="70" spans="1:22" ht="18.75" x14ac:dyDescent="0.25">
      <c r="A70" s="152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</row>
    <row r="71" spans="1:22" ht="19.5" thickBot="1" x14ac:dyDescent="0.3">
      <c r="A71" s="151" t="s">
        <v>16</v>
      </c>
      <c r="B71" s="17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</row>
    <row r="72" spans="1:22" ht="19.5" thickBot="1" x14ac:dyDescent="0.3">
      <c r="A72" s="1052" t="s">
        <v>3</v>
      </c>
      <c r="B72" s="1054" t="s">
        <v>40</v>
      </c>
      <c r="C72" s="1055"/>
      <c r="D72" s="1055"/>
      <c r="E72" s="1055"/>
      <c r="F72" s="1055"/>
      <c r="G72" s="1055"/>
      <c r="H72" s="1055"/>
      <c r="I72" s="1055"/>
      <c r="J72" s="1055"/>
      <c r="K72" s="1055"/>
      <c r="L72" s="1055"/>
      <c r="M72" s="1055"/>
      <c r="N72" s="1055"/>
      <c r="O72" s="1055"/>
      <c r="P72" s="1055"/>
      <c r="Q72" s="1055"/>
      <c r="R72" s="1056"/>
      <c r="S72" s="1057" t="s">
        <v>5</v>
      </c>
      <c r="T72" s="1044" t="s">
        <v>6</v>
      </c>
    </row>
    <row r="73" spans="1:22" ht="19.5" thickBot="1" x14ac:dyDescent="0.3">
      <c r="A73" s="1053"/>
      <c r="B73" s="173" t="s">
        <v>42</v>
      </c>
      <c r="C73" s="95" t="s">
        <v>41</v>
      </c>
      <c r="D73" s="52" t="s">
        <v>42</v>
      </c>
      <c r="E73" s="95" t="s">
        <v>41</v>
      </c>
      <c r="F73" s="52" t="s">
        <v>42</v>
      </c>
      <c r="G73" s="95" t="s">
        <v>41</v>
      </c>
      <c r="H73" s="52" t="s">
        <v>42</v>
      </c>
      <c r="I73" s="95" t="s">
        <v>41</v>
      </c>
      <c r="J73" s="52" t="s">
        <v>42</v>
      </c>
      <c r="K73" s="95" t="s">
        <v>41</v>
      </c>
      <c r="L73" s="52" t="s">
        <v>42</v>
      </c>
      <c r="M73" s="95" t="s">
        <v>41</v>
      </c>
      <c r="N73" s="52" t="s">
        <v>42</v>
      </c>
      <c r="O73" s="95" t="s">
        <v>41</v>
      </c>
      <c r="P73" s="52" t="s">
        <v>42</v>
      </c>
      <c r="Q73" s="52" t="s">
        <v>43</v>
      </c>
      <c r="R73" s="174"/>
      <c r="S73" s="1058"/>
      <c r="T73" s="1045"/>
    </row>
    <row r="74" spans="1:22" ht="38.25" thickBot="1" x14ac:dyDescent="0.3">
      <c r="A74" s="40">
        <v>6</v>
      </c>
      <c r="B74" s="80">
        <v>0.36458333333333331</v>
      </c>
      <c r="C74" s="168">
        <v>0.41319444444444442</v>
      </c>
      <c r="D74" s="169">
        <v>0.46180555555555558</v>
      </c>
      <c r="E74" s="42">
        <v>0.51041666666666663</v>
      </c>
      <c r="F74" s="42">
        <v>0.55902777777777779</v>
      </c>
      <c r="G74" s="43">
        <v>0.60763888888888895</v>
      </c>
      <c r="H74" s="44" t="s">
        <v>18</v>
      </c>
      <c r="I74" s="42">
        <v>0.67013888888888884</v>
      </c>
      <c r="J74" s="42">
        <v>0.71875</v>
      </c>
      <c r="K74" s="42">
        <v>0.77430555555555547</v>
      </c>
      <c r="L74" s="42">
        <v>0.82291666666666663</v>
      </c>
      <c r="M74" s="42">
        <v>0.875</v>
      </c>
      <c r="N74" s="42">
        <v>0.91666666666666663</v>
      </c>
      <c r="O74" s="43">
        <v>0.95486111111111116</v>
      </c>
      <c r="P74" s="186" t="s">
        <v>11</v>
      </c>
      <c r="Q74" s="187"/>
      <c r="R74" s="188"/>
      <c r="S74" s="189">
        <v>11</v>
      </c>
      <c r="T74" s="40" t="s">
        <v>48</v>
      </c>
    </row>
    <row r="79" spans="1:22" ht="18.75" x14ac:dyDescent="0.25">
      <c r="A79" s="1031" t="s">
        <v>50</v>
      </c>
      <c r="B79" s="1031"/>
      <c r="C79" s="1031"/>
      <c r="D79" s="1031"/>
      <c r="E79" s="1031"/>
      <c r="F79" s="1031"/>
      <c r="G79" s="1031"/>
      <c r="H79" s="1031"/>
      <c r="I79" s="1031"/>
      <c r="J79" s="1031"/>
      <c r="K79" s="1031"/>
      <c r="L79" s="1031"/>
      <c r="M79" s="1031"/>
      <c r="N79" s="1031"/>
      <c r="O79" s="1031"/>
      <c r="P79" s="1031"/>
      <c r="Q79" s="1031"/>
      <c r="R79" s="1031"/>
      <c r="S79" s="1031"/>
      <c r="T79" s="1031"/>
      <c r="U79" s="1031"/>
      <c r="V79" s="190"/>
    </row>
    <row r="80" spans="1:22" ht="18.75" x14ac:dyDescent="0.25">
      <c r="A80" s="1035" t="s">
        <v>51</v>
      </c>
      <c r="B80" s="1035"/>
      <c r="C80" s="1035"/>
      <c r="D80" s="1035"/>
      <c r="E80" s="1035"/>
      <c r="F80" s="1035"/>
      <c r="G80" s="1035"/>
      <c r="H80" s="1035"/>
      <c r="I80" s="1035"/>
      <c r="J80" s="1035"/>
      <c r="K80" s="1035"/>
      <c r="L80" s="1035"/>
      <c r="M80" s="1035"/>
      <c r="N80" s="1035"/>
      <c r="O80" s="1035"/>
      <c r="P80" s="1035"/>
      <c r="Q80" s="1035"/>
      <c r="R80" s="1035"/>
      <c r="S80" s="1035"/>
      <c r="T80" s="1035"/>
      <c r="U80" s="1035"/>
      <c r="V80" s="151"/>
    </row>
    <row r="81" spans="1:22" ht="19.5" thickBot="1" x14ac:dyDescent="0.35">
      <c r="A81" s="91" t="s">
        <v>21</v>
      </c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5"/>
      <c r="R81" s="5"/>
      <c r="S81" s="92"/>
      <c r="T81" s="191" t="s">
        <v>52</v>
      </c>
      <c r="U81" s="5"/>
      <c r="V81" s="2"/>
    </row>
    <row r="82" spans="1:22" ht="19.5" thickBot="1" x14ac:dyDescent="0.3">
      <c r="A82" s="1014" t="s">
        <v>3</v>
      </c>
      <c r="B82" s="1027" t="s">
        <v>53</v>
      </c>
      <c r="C82" s="1028"/>
      <c r="D82" s="1028"/>
      <c r="E82" s="1028"/>
      <c r="F82" s="1028"/>
      <c r="G82" s="1028"/>
      <c r="H82" s="1028"/>
      <c r="I82" s="1028"/>
      <c r="J82" s="1028"/>
      <c r="K82" s="1028"/>
      <c r="L82" s="1028"/>
      <c r="M82" s="1028"/>
      <c r="N82" s="1028"/>
      <c r="O82" s="1028"/>
      <c r="P82" s="1028"/>
      <c r="Q82" s="1028"/>
      <c r="R82" s="1028"/>
      <c r="S82" s="1028"/>
      <c r="T82" s="1028"/>
      <c r="U82" s="1029"/>
      <c r="V82" s="1014" t="s">
        <v>54</v>
      </c>
    </row>
    <row r="83" spans="1:22" ht="19.5" thickBot="1" x14ac:dyDescent="0.3">
      <c r="A83" s="1015"/>
      <c r="B83" s="129" t="s">
        <v>24</v>
      </c>
      <c r="C83" s="95" t="s">
        <v>34</v>
      </c>
      <c r="D83" s="130" t="s">
        <v>26</v>
      </c>
      <c r="E83" s="95" t="s">
        <v>34</v>
      </c>
      <c r="F83" s="95" t="s">
        <v>24</v>
      </c>
      <c r="G83" s="95" t="s">
        <v>34</v>
      </c>
      <c r="H83" s="130" t="s">
        <v>26</v>
      </c>
      <c r="I83" s="95" t="s">
        <v>34</v>
      </c>
      <c r="J83" s="95" t="s">
        <v>24</v>
      </c>
      <c r="K83" s="95" t="s">
        <v>34</v>
      </c>
      <c r="L83" s="95" t="s">
        <v>24</v>
      </c>
      <c r="M83" s="95" t="s">
        <v>34</v>
      </c>
      <c r="N83" s="130" t="s">
        <v>24</v>
      </c>
      <c r="O83" s="130" t="s">
        <v>34</v>
      </c>
      <c r="P83" s="95" t="s">
        <v>24</v>
      </c>
      <c r="Q83" s="95" t="s">
        <v>34</v>
      </c>
      <c r="R83" s="95" t="s">
        <v>55</v>
      </c>
      <c r="S83" s="130" t="s">
        <v>34</v>
      </c>
      <c r="T83" s="192" t="s">
        <v>26</v>
      </c>
      <c r="U83" s="193"/>
      <c r="V83" s="1030"/>
    </row>
    <row r="84" spans="1:22" ht="19.5" thickBot="1" x14ac:dyDescent="0.3">
      <c r="A84" s="194">
        <v>1</v>
      </c>
      <c r="B84" s="195">
        <v>0.28472222222222221</v>
      </c>
      <c r="C84" s="196">
        <v>0.2951388888888889</v>
      </c>
      <c r="D84" s="103">
        <v>0.3125</v>
      </c>
      <c r="E84" s="103">
        <v>0.31944444444444448</v>
      </c>
      <c r="F84" s="103">
        <v>0.33680555555555558</v>
      </c>
      <c r="G84" s="103">
        <v>0.35416666666666669</v>
      </c>
      <c r="H84" s="103">
        <v>0.36458333333333331</v>
      </c>
      <c r="I84" s="103">
        <v>0.37152777777777773</v>
      </c>
      <c r="J84" s="103">
        <v>0.3888888888888889</v>
      </c>
      <c r="K84" s="103">
        <v>0.40625</v>
      </c>
      <c r="L84" s="196">
        <v>0.4236111111111111</v>
      </c>
      <c r="M84" s="196">
        <v>0.44097222222222227</v>
      </c>
      <c r="N84" s="196">
        <v>0.45833333333333331</v>
      </c>
      <c r="O84" s="103">
        <v>0.47569444444444442</v>
      </c>
      <c r="P84" s="103">
        <v>0.49305555555555558</v>
      </c>
      <c r="Q84" s="103">
        <v>0.51041666666666663</v>
      </c>
      <c r="R84" s="103">
        <v>0.52777777777777779</v>
      </c>
      <c r="S84" s="103">
        <v>0.54513888888888895</v>
      </c>
      <c r="T84" s="197">
        <v>0.55208333333333337</v>
      </c>
      <c r="U84" s="198" t="s">
        <v>10</v>
      </c>
      <c r="V84" s="1015"/>
    </row>
    <row r="85" spans="1:22" ht="19.5" thickBot="1" x14ac:dyDescent="0.3">
      <c r="A85" s="199"/>
      <c r="B85" s="200"/>
      <c r="C85" s="200"/>
      <c r="D85" s="201"/>
      <c r="E85" s="201"/>
      <c r="F85" s="201"/>
      <c r="G85" s="201"/>
      <c r="H85" s="201"/>
      <c r="I85" s="201"/>
      <c r="J85" s="201"/>
      <c r="K85" s="201"/>
      <c r="L85" s="202"/>
      <c r="M85" s="202"/>
      <c r="N85" s="202"/>
      <c r="O85" s="201"/>
      <c r="P85" s="201"/>
      <c r="Q85" s="201"/>
      <c r="R85" s="201"/>
      <c r="S85" s="201"/>
      <c r="T85" s="201"/>
      <c r="U85" s="201"/>
      <c r="V85" s="193"/>
    </row>
    <row r="86" spans="1:22" ht="19.5" thickBot="1" x14ac:dyDescent="0.3">
      <c r="A86" s="203"/>
      <c r="B86" s="93"/>
      <c r="C86" s="2"/>
      <c r="D86" s="129" t="s">
        <v>26</v>
      </c>
      <c r="E86" s="130" t="s">
        <v>34</v>
      </c>
      <c r="F86" s="130" t="s">
        <v>24</v>
      </c>
      <c r="G86" s="95" t="s">
        <v>34</v>
      </c>
      <c r="H86" s="130" t="s">
        <v>26</v>
      </c>
      <c r="I86" s="95" t="s">
        <v>34</v>
      </c>
      <c r="J86" s="95" t="s">
        <v>24</v>
      </c>
      <c r="K86" s="95" t="s">
        <v>34</v>
      </c>
      <c r="L86" s="95" t="s">
        <v>24</v>
      </c>
      <c r="M86" s="95" t="s">
        <v>34</v>
      </c>
      <c r="N86" s="95" t="s">
        <v>24</v>
      </c>
      <c r="O86" s="95" t="s">
        <v>34</v>
      </c>
      <c r="P86" s="130" t="s">
        <v>24</v>
      </c>
      <c r="Q86" s="95" t="s">
        <v>34</v>
      </c>
      <c r="R86" s="95" t="s">
        <v>55</v>
      </c>
      <c r="S86" s="95" t="s">
        <v>34</v>
      </c>
      <c r="T86" s="192" t="s">
        <v>26</v>
      </c>
      <c r="U86" s="126"/>
      <c r="V86" s="194"/>
    </row>
    <row r="87" spans="1:22" ht="19.5" thickBot="1" x14ac:dyDescent="0.3">
      <c r="A87" s="204"/>
      <c r="B87" s="205"/>
      <c r="C87" s="206"/>
      <c r="D87" s="195">
        <v>0.65972222222222221</v>
      </c>
      <c r="E87" s="196">
        <v>0.66666666666666663</v>
      </c>
      <c r="F87" s="103">
        <v>0.68402777777777779</v>
      </c>
      <c r="G87" s="103">
        <v>0.70138888888888884</v>
      </c>
      <c r="H87" s="103">
        <v>0.71527777777777779</v>
      </c>
      <c r="I87" s="103">
        <v>0.72222222222222221</v>
      </c>
      <c r="J87" s="103">
        <v>0.73958333333333337</v>
      </c>
      <c r="K87" s="103">
        <v>0.75694444444444453</v>
      </c>
      <c r="L87" s="103">
        <v>0.77430555555555547</v>
      </c>
      <c r="M87" s="103">
        <v>0.79166666666666663</v>
      </c>
      <c r="N87" s="196">
        <v>0.80902777777777779</v>
      </c>
      <c r="O87" s="103">
        <v>0.82638888888888884</v>
      </c>
      <c r="P87" s="103">
        <v>0.84375</v>
      </c>
      <c r="Q87" s="103">
        <v>0.86111111111111116</v>
      </c>
      <c r="R87" s="103">
        <v>0.87847222222222221</v>
      </c>
      <c r="S87" s="103">
        <v>0.89583333333333337</v>
      </c>
      <c r="T87" s="197">
        <v>0.90277777777777779</v>
      </c>
      <c r="U87" s="207" t="s">
        <v>11</v>
      </c>
      <c r="V87" s="101" t="s">
        <v>56</v>
      </c>
    </row>
    <row r="88" spans="1:22" ht="18.75" x14ac:dyDescent="0.25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2"/>
    </row>
    <row r="89" spans="1:22" ht="19.5" thickBot="1" x14ac:dyDescent="0.35">
      <c r="A89" s="208" t="s">
        <v>16</v>
      </c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5"/>
      <c r="T89" s="191" t="s">
        <v>52</v>
      </c>
      <c r="U89" s="5"/>
      <c r="V89" s="209"/>
    </row>
    <row r="90" spans="1:22" ht="19.5" thickBot="1" x14ac:dyDescent="0.3">
      <c r="A90" s="1014" t="s">
        <v>3</v>
      </c>
      <c r="B90" s="1027" t="s">
        <v>53</v>
      </c>
      <c r="C90" s="1028"/>
      <c r="D90" s="1028"/>
      <c r="E90" s="1028"/>
      <c r="F90" s="1028"/>
      <c r="G90" s="1028"/>
      <c r="H90" s="1028"/>
      <c r="I90" s="1028"/>
      <c r="J90" s="1028"/>
      <c r="K90" s="1028"/>
      <c r="L90" s="1028"/>
      <c r="M90" s="1028"/>
      <c r="N90" s="1028"/>
      <c r="O90" s="1028"/>
      <c r="P90" s="1028"/>
      <c r="Q90" s="1028"/>
      <c r="R90" s="1028"/>
      <c r="S90" s="1028"/>
      <c r="T90" s="1028"/>
      <c r="U90" s="1029"/>
      <c r="V90" s="1014" t="s">
        <v>54</v>
      </c>
    </row>
    <row r="91" spans="1:22" ht="19.5" thickBot="1" x14ac:dyDescent="0.3">
      <c r="A91" s="1015"/>
      <c r="B91" s="129" t="s">
        <v>26</v>
      </c>
      <c r="C91" s="95" t="s">
        <v>34</v>
      </c>
      <c r="D91" s="95" t="s">
        <v>24</v>
      </c>
      <c r="E91" s="95" t="s">
        <v>34</v>
      </c>
      <c r="F91" s="130" t="s">
        <v>26</v>
      </c>
      <c r="G91" s="95" t="s">
        <v>34</v>
      </c>
      <c r="H91" s="95" t="s">
        <v>24</v>
      </c>
      <c r="I91" s="95" t="s">
        <v>34</v>
      </c>
      <c r="J91" s="95" t="s">
        <v>24</v>
      </c>
      <c r="K91" s="95" t="s">
        <v>34</v>
      </c>
      <c r="L91" s="130" t="s">
        <v>24</v>
      </c>
      <c r="M91" s="130" t="s">
        <v>34</v>
      </c>
      <c r="N91" s="95" t="s">
        <v>24</v>
      </c>
      <c r="O91" s="95" t="s">
        <v>34</v>
      </c>
      <c r="P91" s="95" t="s">
        <v>55</v>
      </c>
      <c r="Q91" s="130" t="s">
        <v>34</v>
      </c>
      <c r="R91" s="192" t="s">
        <v>26</v>
      </c>
      <c r="S91" s="94"/>
      <c r="T91" s="130" t="s">
        <v>26</v>
      </c>
      <c r="U91" s="130" t="s">
        <v>34</v>
      </c>
      <c r="V91" s="1030"/>
    </row>
    <row r="92" spans="1:22" ht="19.5" thickBot="1" x14ac:dyDescent="0.3">
      <c r="A92" s="194">
        <v>1</v>
      </c>
      <c r="B92" s="133">
        <v>0.3125</v>
      </c>
      <c r="C92" s="134">
        <v>0.31944444444444448</v>
      </c>
      <c r="D92" s="134">
        <v>0.33680555555555558</v>
      </c>
      <c r="E92" s="134">
        <v>0.35416666666666669</v>
      </c>
      <c r="F92" s="134">
        <v>0.36458333333333331</v>
      </c>
      <c r="G92" s="134">
        <v>0.37152777777777773</v>
      </c>
      <c r="H92" s="134">
        <v>0.3888888888888889</v>
      </c>
      <c r="I92" s="134">
        <v>0.40625</v>
      </c>
      <c r="J92" s="210">
        <v>0.4236111111111111</v>
      </c>
      <c r="K92" s="210">
        <v>0.44097222222222227</v>
      </c>
      <c r="L92" s="210">
        <v>0.45833333333333331</v>
      </c>
      <c r="M92" s="134">
        <v>0.47569444444444442</v>
      </c>
      <c r="N92" s="134">
        <v>0.49305555555555558</v>
      </c>
      <c r="O92" s="134">
        <v>0.51041666666666663</v>
      </c>
      <c r="P92" s="134">
        <v>0.52777777777777779</v>
      </c>
      <c r="Q92" s="134">
        <v>0.54513888888888895</v>
      </c>
      <c r="R92" s="197">
        <v>0.55208333333333337</v>
      </c>
      <c r="S92" s="211" t="s">
        <v>10</v>
      </c>
      <c r="T92" s="212">
        <v>0.65972222222222221</v>
      </c>
      <c r="U92" s="210">
        <v>0.66666666666666663</v>
      </c>
      <c r="V92" s="1015"/>
    </row>
    <row r="93" spans="1:22" ht="19.5" thickBot="1" x14ac:dyDescent="0.35">
      <c r="A93" s="213"/>
      <c r="B93" s="38"/>
      <c r="C93" s="214"/>
      <c r="D93" s="215"/>
      <c r="E93" s="215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1"/>
      <c r="Q93" s="201"/>
      <c r="R93" s="201"/>
      <c r="S93" s="201"/>
      <c r="T93" s="201"/>
      <c r="U93" s="201"/>
      <c r="V93" s="216"/>
    </row>
    <row r="94" spans="1:22" ht="19.5" thickBot="1" x14ac:dyDescent="0.35">
      <c r="A94" s="213"/>
      <c r="B94" s="38"/>
      <c r="C94" s="93"/>
      <c r="D94" s="38"/>
      <c r="E94" s="38"/>
      <c r="F94" s="129" t="s">
        <v>24</v>
      </c>
      <c r="G94" s="95" t="s">
        <v>34</v>
      </c>
      <c r="H94" s="130" t="s">
        <v>26</v>
      </c>
      <c r="I94" s="95" t="s">
        <v>34</v>
      </c>
      <c r="J94" s="95" t="s">
        <v>24</v>
      </c>
      <c r="K94" s="95" t="s">
        <v>34</v>
      </c>
      <c r="L94" s="95" t="s">
        <v>24</v>
      </c>
      <c r="M94" s="95" t="s">
        <v>34</v>
      </c>
      <c r="N94" s="95" t="s">
        <v>24</v>
      </c>
      <c r="O94" s="95" t="s">
        <v>34</v>
      </c>
      <c r="P94" s="130" t="s">
        <v>24</v>
      </c>
      <c r="Q94" s="95" t="s">
        <v>34</v>
      </c>
      <c r="R94" s="95" t="s">
        <v>55</v>
      </c>
      <c r="S94" s="95" t="s">
        <v>34</v>
      </c>
      <c r="T94" s="192" t="s">
        <v>26</v>
      </c>
      <c r="U94" s="126"/>
      <c r="V94" s="194"/>
    </row>
    <row r="95" spans="1:22" ht="19.5" thickBot="1" x14ac:dyDescent="0.35">
      <c r="A95" s="217"/>
      <c r="B95" s="9"/>
      <c r="C95" s="205"/>
      <c r="D95" s="9"/>
      <c r="E95" s="9"/>
      <c r="F95" s="133">
        <v>0.68402777777777779</v>
      </c>
      <c r="G95" s="134">
        <v>0.70138888888888884</v>
      </c>
      <c r="H95" s="134">
        <v>0.71527777777777779</v>
      </c>
      <c r="I95" s="134">
        <v>0.72222222222222221</v>
      </c>
      <c r="J95" s="134">
        <v>0.73958333333333337</v>
      </c>
      <c r="K95" s="134">
        <v>0.75694444444444453</v>
      </c>
      <c r="L95" s="134">
        <v>0.77430555555555547</v>
      </c>
      <c r="M95" s="134">
        <v>0.79166666666666663</v>
      </c>
      <c r="N95" s="210">
        <v>0.80902777777777779</v>
      </c>
      <c r="O95" s="134">
        <v>0.82638888888888884</v>
      </c>
      <c r="P95" s="134">
        <v>0.84375</v>
      </c>
      <c r="Q95" s="134">
        <v>0.86111111111111116</v>
      </c>
      <c r="R95" s="134">
        <v>0.87847222222222221</v>
      </c>
      <c r="S95" s="134">
        <v>0.89583333333333337</v>
      </c>
      <c r="T95" s="218">
        <v>0.90277777777777779</v>
      </c>
      <c r="U95" s="219" t="s">
        <v>11</v>
      </c>
      <c r="V95" s="101" t="s">
        <v>57</v>
      </c>
    </row>
    <row r="101" spans="1:21" ht="18.75" x14ac:dyDescent="0.25">
      <c r="A101" s="1031" t="s">
        <v>66</v>
      </c>
      <c r="B101" s="1031"/>
      <c r="C101" s="1031"/>
      <c r="D101" s="1031"/>
      <c r="E101" s="1031"/>
      <c r="F101" s="1031"/>
      <c r="G101" s="1031"/>
      <c r="H101" s="1031"/>
      <c r="I101" s="1031"/>
      <c r="J101" s="1031"/>
      <c r="K101" s="1031"/>
      <c r="L101" s="1031"/>
      <c r="M101" s="1031"/>
      <c r="N101" s="1031"/>
      <c r="O101" s="1031"/>
      <c r="P101" s="1031"/>
      <c r="Q101" s="1031"/>
      <c r="R101" s="1031"/>
      <c r="S101" s="1031"/>
      <c r="T101" s="1031"/>
      <c r="U101" s="1031"/>
    </row>
    <row r="102" spans="1:21" ht="18.75" x14ac:dyDescent="0.25">
      <c r="A102" s="1031" t="s">
        <v>67</v>
      </c>
      <c r="B102" s="1031"/>
      <c r="C102" s="1031"/>
      <c r="D102" s="1031"/>
      <c r="E102" s="1031"/>
      <c r="F102" s="1031"/>
      <c r="G102" s="1031"/>
      <c r="H102" s="1031"/>
      <c r="I102" s="1031"/>
      <c r="J102" s="1031"/>
      <c r="K102" s="1031"/>
      <c r="L102" s="1031"/>
      <c r="M102" s="1031"/>
      <c r="N102" s="1031"/>
      <c r="O102" s="1031"/>
      <c r="P102" s="1031"/>
      <c r="Q102" s="1031"/>
      <c r="R102" s="1031"/>
      <c r="S102" s="1031"/>
      <c r="T102" s="1031"/>
      <c r="U102" s="1031"/>
    </row>
    <row r="103" spans="1:21" ht="18.75" x14ac:dyDescent="0.25">
      <c r="A103" s="241"/>
      <c r="B103" s="190"/>
      <c r="C103" s="190"/>
      <c r="D103" s="190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</row>
    <row r="104" spans="1:21" ht="19.5" thickBot="1" x14ac:dyDescent="0.3">
      <c r="A104" s="190" t="s">
        <v>21</v>
      </c>
      <c r="B104" s="241"/>
      <c r="C104" s="190"/>
      <c r="D104" s="190"/>
      <c r="E104" s="190"/>
      <c r="F104" s="190"/>
      <c r="G104" s="190"/>
      <c r="H104" s="151"/>
      <c r="I104" s="151"/>
      <c r="J104" s="151"/>
      <c r="K104" s="151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</row>
    <row r="105" spans="1:21" ht="19.5" thickBot="1" x14ac:dyDescent="0.3">
      <c r="A105" s="1014" t="s">
        <v>3</v>
      </c>
      <c r="B105" s="1027" t="s">
        <v>68</v>
      </c>
      <c r="C105" s="1028"/>
      <c r="D105" s="1028"/>
      <c r="E105" s="1028"/>
      <c r="F105" s="1028"/>
      <c r="G105" s="1028"/>
      <c r="H105" s="1028"/>
      <c r="I105" s="1028"/>
      <c r="J105" s="1028"/>
      <c r="K105" s="1028"/>
      <c r="L105" s="1028"/>
      <c r="M105" s="1028"/>
      <c r="N105" s="1028"/>
      <c r="O105" s="1028"/>
      <c r="P105" s="1028"/>
      <c r="Q105" s="1028"/>
      <c r="R105" s="1028"/>
      <c r="S105" s="1028"/>
      <c r="T105" s="1029"/>
      <c r="U105" s="1014" t="s">
        <v>5</v>
      </c>
    </row>
    <row r="106" spans="1:21" ht="19.5" thickBot="1" x14ac:dyDescent="0.3">
      <c r="A106" s="1015"/>
      <c r="B106" s="8" t="s">
        <v>24</v>
      </c>
      <c r="C106" s="7" t="s">
        <v>9</v>
      </c>
      <c r="D106" s="7" t="s">
        <v>24</v>
      </c>
      <c r="E106" s="7" t="s">
        <v>9</v>
      </c>
      <c r="F106" s="7" t="s">
        <v>24</v>
      </c>
      <c r="G106" s="7" t="s">
        <v>9</v>
      </c>
      <c r="H106" s="7" t="s">
        <v>24</v>
      </c>
      <c r="I106" s="7" t="s">
        <v>9</v>
      </c>
      <c r="J106" s="7" t="s">
        <v>24</v>
      </c>
      <c r="K106" s="7" t="s">
        <v>9</v>
      </c>
      <c r="L106" s="7" t="s">
        <v>24</v>
      </c>
      <c r="M106" s="7" t="s">
        <v>9</v>
      </c>
      <c r="N106" s="7" t="s">
        <v>24</v>
      </c>
      <c r="O106" s="7" t="s">
        <v>9</v>
      </c>
      <c r="P106" s="7" t="s">
        <v>24</v>
      </c>
      <c r="Q106" s="7" t="s">
        <v>9</v>
      </c>
      <c r="R106" s="7" t="s">
        <v>24</v>
      </c>
      <c r="S106" s="7" t="s">
        <v>9</v>
      </c>
      <c r="T106" s="242"/>
      <c r="U106" s="1015"/>
    </row>
    <row r="107" spans="1:21" ht="18.75" x14ac:dyDescent="0.25">
      <c r="A107" s="154">
        <v>1</v>
      </c>
      <c r="B107" s="243">
        <v>0.29166666666666669</v>
      </c>
      <c r="C107" s="244">
        <v>0.31944444444444448</v>
      </c>
      <c r="D107" s="244">
        <v>0.34722222222222227</v>
      </c>
      <c r="E107" s="244">
        <v>0.38888888888888901</v>
      </c>
      <c r="F107" s="244">
        <v>0.41666666666666702</v>
      </c>
      <c r="G107" s="244">
        <v>0.44444444444444398</v>
      </c>
      <c r="H107" s="244">
        <v>0.47222222222222199</v>
      </c>
      <c r="I107" s="244">
        <v>0.5</v>
      </c>
      <c r="J107" s="244">
        <v>0.52777777777777779</v>
      </c>
      <c r="K107" s="15">
        <v>0.55555555555555558</v>
      </c>
      <c r="L107" s="176" t="s">
        <v>10</v>
      </c>
      <c r="M107" s="244">
        <v>0.66666666666666663</v>
      </c>
      <c r="N107" s="244">
        <v>0.70833333333333304</v>
      </c>
      <c r="O107" s="244">
        <v>0.75</v>
      </c>
      <c r="P107" s="244">
        <v>0.79166666666666663</v>
      </c>
      <c r="Q107" s="244">
        <v>0.81944444444444453</v>
      </c>
      <c r="R107" s="244">
        <v>0.84722222222222221</v>
      </c>
      <c r="S107" s="157">
        <v>0.875</v>
      </c>
      <c r="T107" s="245" t="s">
        <v>11</v>
      </c>
      <c r="U107" s="154">
        <v>15</v>
      </c>
    </row>
    <row r="108" spans="1:21" ht="18.75" x14ac:dyDescent="0.25">
      <c r="A108" s="246">
        <v>2</v>
      </c>
      <c r="B108" s="247">
        <v>0.30555555555555552</v>
      </c>
      <c r="C108" s="248">
        <v>0.3611111111111111</v>
      </c>
      <c r="D108" s="248">
        <v>0.3888888888888889</v>
      </c>
      <c r="E108" s="248">
        <v>0.41666666666666702</v>
      </c>
      <c r="F108" s="248">
        <v>0.44444444444444497</v>
      </c>
      <c r="G108" s="248">
        <v>0.47222222222222199</v>
      </c>
      <c r="H108" s="248">
        <v>0.5</v>
      </c>
      <c r="I108" s="24">
        <v>0.52777777777777779</v>
      </c>
      <c r="J108" s="33" t="s">
        <v>10</v>
      </c>
      <c r="K108" s="248">
        <v>0.625</v>
      </c>
      <c r="L108" s="248">
        <v>0.66666666666666663</v>
      </c>
      <c r="M108" s="248">
        <v>0.70833333333333304</v>
      </c>
      <c r="N108" s="248">
        <v>0.75</v>
      </c>
      <c r="O108" s="248">
        <v>0.79166666666666663</v>
      </c>
      <c r="P108" s="248">
        <v>0.81944444444444453</v>
      </c>
      <c r="Q108" s="249">
        <v>0.84722222222222221</v>
      </c>
      <c r="R108" s="161">
        <v>0.875</v>
      </c>
      <c r="S108" s="24">
        <v>0.90277777777777779</v>
      </c>
      <c r="T108" s="245" t="s">
        <v>11</v>
      </c>
      <c r="U108" s="246">
        <v>15</v>
      </c>
    </row>
    <row r="109" spans="1:21" ht="19.5" thickBot="1" x14ac:dyDescent="0.3">
      <c r="A109" s="40">
        <v>3</v>
      </c>
      <c r="B109" s="168">
        <v>0.28125</v>
      </c>
      <c r="C109" s="43">
        <v>0.30902777777777779</v>
      </c>
      <c r="D109" s="1048" t="s">
        <v>69</v>
      </c>
      <c r="E109" s="1048"/>
      <c r="F109" s="1048"/>
      <c r="G109" s="1048"/>
      <c r="H109" s="1048"/>
      <c r="I109" s="1048"/>
      <c r="J109" s="1048"/>
      <c r="K109" s="1048"/>
      <c r="L109" s="1048"/>
      <c r="M109" s="1048"/>
      <c r="N109" s="1048"/>
      <c r="O109" s="1048"/>
      <c r="P109" s="1048"/>
      <c r="Q109" s="1048"/>
      <c r="R109" s="1048"/>
      <c r="S109" s="1048"/>
      <c r="T109" s="1049"/>
      <c r="U109" s="40">
        <v>1</v>
      </c>
    </row>
    <row r="110" spans="1:21" x14ac:dyDescent="0.25">
      <c r="A110" s="240"/>
      <c r="B110" s="240"/>
      <c r="C110" s="240"/>
      <c r="D110" s="240"/>
      <c r="E110" s="240"/>
      <c r="F110" s="240"/>
      <c r="G110" s="240"/>
      <c r="H110" s="240"/>
      <c r="I110" s="240"/>
      <c r="J110" s="240"/>
      <c r="K110" s="240"/>
      <c r="L110" s="240"/>
      <c r="M110" s="240"/>
      <c r="N110" s="240"/>
      <c r="O110" s="240"/>
      <c r="P110" s="240"/>
      <c r="Q110" s="240"/>
      <c r="R110" s="240"/>
      <c r="S110" s="240"/>
      <c r="T110" s="240"/>
      <c r="U110" s="240"/>
    </row>
    <row r="111" spans="1:21" ht="19.5" thickBot="1" x14ac:dyDescent="0.3">
      <c r="A111" s="190" t="s">
        <v>16</v>
      </c>
      <c r="B111" s="241"/>
      <c r="C111" s="190"/>
      <c r="D111" s="190"/>
      <c r="E111" s="190"/>
      <c r="F111" s="190"/>
      <c r="G111" s="190"/>
      <c r="H111" s="151"/>
      <c r="I111" s="151"/>
      <c r="J111" s="151"/>
      <c r="K111" s="151"/>
      <c r="L111" s="151"/>
      <c r="M111" s="151"/>
      <c r="N111" s="151"/>
      <c r="O111" s="151"/>
      <c r="P111" s="151"/>
      <c r="Q111" s="151"/>
      <c r="R111" s="151"/>
      <c r="S111" s="151"/>
      <c r="T111" s="151"/>
      <c r="U111" s="151"/>
    </row>
    <row r="112" spans="1:21" ht="19.5" thickBot="1" x14ac:dyDescent="0.3">
      <c r="A112" s="1014" t="s">
        <v>3</v>
      </c>
      <c r="B112" s="1027" t="s">
        <v>68</v>
      </c>
      <c r="C112" s="1028"/>
      <c r="D112" s="1028"/>
      <c r="E112" s="1028"/>
      <c r="F112" s="1028"/>
      <c r="G112" s="1028"/>
      <c r="H112" s="1028"/>
      <c r="I112" s="1028"/>
      <c r="J112" s="1028"/>
      <c r="K112" s="1028"/>
      <c r="L112" s="1028"/>
      <c r="M112" s="1028"/>
      <c r="N112" s="1028"/>
      <c r="O112" s="1028"/>
      <c r="P112" s="1028"/>
      <c r="Q112" s="1028"/>
      <c r="R112" s="1028"/>
      <c r="S112" s="1028"/>
      <c r="T112" s="1029"/>
      <c r="U112" s="1014" t="s">
        <v>5</v>
      </c>
    </row>
    <row r="113" spans="1:21" ht="19.5" thickBot="1" x14ac:dyDescent="0.3">
      <c r="A113" s="1015"/>
      <c r="B113" s="8" t="s">
        <v>24</v>
      </c>
      <c r="C113" s="7" t="s">
        <v>9</v>
      </c>
      <c r="D113" s="7" t="s">
        <v>24</v>
      </c>
      <c r="E113" s="7" t="s">
        <v>9</v>
      </c>
      <c r="F113" s="7" t="s">
        <v>24</v>
      </c>
      <c r="G113" s="7" t="s">
        <v>9</v>
      </c>
      <c r="H113" s="7" t="s">
        <v>24</v>
      </c>
      <c r="I113" s="7" t="s">
        <v>9</v>
      </c>
      <c r="J113" s="7" t="s">
        <v>24</v>
      </c>
      <c r="K113" s="7" t="s">
        <v>9</v>
      </c>
      <c r="L113" s="7" t="s">
        <v>24</v>
      </c>
      <c r="M113" s="7" t="s">
        <v>9</v>
      </c>
      <c r="N113" s="7" t="s">
        <v>24</v>
      </c>
      <c r="O113" s="7" t="s">
        <v>9</v>
      </c>
      <c r="P113" s="7" t="s">
        <v>24</v>
      </c>
      <c r="Q113" s="7" t="s">
        <v>9</v>
      </c>
      <c r="R113" s="7" t="s">
        <v>24</v>
      </c>
      <c r="S113" s="7" t="s">
        <v>9</v>
      </c>
      <c r="T113" s="250"/>
      <c r="U113" s="1015"/>
    </row>
    <row r="114" spans="1:21" ht="18.75" x14ac:dyDescent="0.25">
      <c r="A114" s="251">
        <v>1</v>
      </c>
      <c r="B114" s="252">
        <v>0.29166666666666669</v>
      </c>
      <c r="C114" s="244">
        <v>0.31944444444444448</v>
      </c>
      <c r="D114" s="244">
        <v>0.34722222222222227</v>
      </c>
      <c r="E114" s="244">
        <v>0.38888888888888901</v>
      </c>
      <c r="F114" s="244">
        <v>0.41666666666666702</v>
      </c>
      <c r="G114" s="244">
        <v>0.44444444444444398</v>
      </c>
      <c r="H114" s="244">
        <v>0.47222222222222199</v>
      </c>
      <c r="I114" s="244">
        <v>0.5</v>
      </c>
      <c r="J114" s="244">
        <v>0.52777777777777779</v>
      </c>
      <c r="K114" s="15">
        <v>0.55555555555555558</v>
      </c>
      <c r="L114" s="176" t="s">
        <v>10</v>
      </c>
      <c r="M114" s="244">
        <v>0.66666666666666663</v>
      </c>
      <c r="N114" s="244">
        <v>0.70833333333333304</v>
      </c>
      <c r="O114" s="244">
        <v>0.75</v>
      </c>
      <c r="P114" s="244">
        <v>0.79166666666666663</v>
      </c>
      <c r="Q114" s="244">
        <v>0.81944444444444453</v>
      </c>
      <c r="R114" s="244">
        <v>0.84722222222222221</v>
      </c>
      <c r="S114" s="15">
        <v>0.875</v>
      </c>
      <c r="T114" s="178" t="s">
        <v>11</v>
      </c>
      <c r="U114" s="253">
        <v>15</v>
      </c>
    </row>
    <row r="115" spans="1:21" ht="19.5" thickBot="1" x14ac:dyDescent="0.3">
      <c r="A115" s="40">
        <v>2</v>
      </c>
      <c r="B115" s="80"/>
      <c r="C115" s="169">
        <v>0.3611111111111111</v>
      </c>
      <c r="D115" s="169">
        <v>0.3888888888888889</v>
      </c>
      <c r="E115" s="169">
        <v>0.41666666666666702</v>
      </c>
      <c r="F115" s="169">
        <v>0.44444444444444497</v>
      </c>
      <c r="G115" s="169">
        <v>0.47222222222222199</v>
      </c>
      <c r="H115" s="169">
        <v>0.5</v>
      </c>
      <c r="I115" s="43">
        <v>0.52777777777777779</v>
      </c>
      <c r="J115" s="44" t="s">
        <v>10</v>
      </c>
      <c r="K115" s="169">
        <v>0.625</v>
      </c>
      <c r="L115" s="169">
        <v>0.66666666666666663</v>
      </c>
      <c r="M115" s="169">
        <v>0.70833333333333304</v>
      </c>
      <c r="N115" s="169">
        <v>0.75</v>
      </c>
      <c r="O115" s="169">
        <v>0.79166666666666663</v>
      </c>
      <c r="P115" s="169">
        <v>0.81944444444444453</v>
      </c>
      <c r="Q115" s="43">
        <v>0.84722222222222221</v>
      </c>
      <c r="R115" s="44" t="s">
        <v>11</v>
      </c>
      <c r="S115" s="1050"/>
      <c r="T115" s="1051"/>
      <c r="U115" s="167">
        <v>12</v>
      </c>
    </row>
    <row r="119" spans="1:21" ht="18.75" x14ac:dyDescent="0.25">
      <c r="A119" s="1031" t="s">
        <v>70</v>
      </c>
      <c r="B119" s="1031"/>
      <c r="C119" s="1031"/>
      <c r="D119" s="1031"/>
      <c r="E119" s="1031"/>
      <c r="F119" s="1031"/>
      <c r="G119" s="1031"/>
      <c r="H119" s="1031"/>
      <c r="I119" s="1031"/>
      <c r="J119" s="1031"/>
      <c r="K119" s="1031"/>
      <c r="L119" s="1031"/>
      <c r="M119" s="1031"/>
      <c r="N119" s="1031"/>
      <c r="O119" s="1031"/>
      <c r="P119" s="1031"/>
      <c r="Q119" s="1031"/>
    </row>
    <row r="120" spans="1:21" ht="18.75" x14ac:dyDescent="0.25">
      <c r="A120" s="1031" t="s">
        <v>71</v>
      </c>
      <c r="B120" s="1031"/>
      <c r="C120" s="1031"/>
      <c r="D120" s="1031"/>
      <c r="E120" s="1031"/>
      <c r="F120" s="1031"/>
      <c r="G120" s="1031"/>
      <c r="H120" s="1031"/>
      <c r="I120" s="1031"/>
      <c r="J120" s="1031"/>
      <c r="K120" s="1031"/>
      <c r="L120" s="1031"/>
      <c r="M120" s="1031"/>
      <c r="N120" s="1031"/>
      <c r="O120" s="1031"/>
      <c r="P120" s="1031"/>
      <c r="Q120" s="1031"/>
    </row>
    <row r="121" spans="1:21" ht="18.75" x14ac:dyDescent="0.3">
      <c r="A121" s="93"/>
      <c r="B121" s="5"/>
      <c r="C121" s="5"/>
      <c r="D121" s="5"/>
      <c r="E121" s="93"/>
      <c r="F121" s="93"/>
      <c r="G121" s="5"/>
      <c r="H121" s="93"/>
      <c r="I121" s="2"/>
      <c r="J121" s="93"/>
      <c r="K121" s="93"/>
      <c r="L121" s="93"/>
      <c r="M121" s="5"/>
      <c r="N121" s="93"/>
      <c r="O121" s="93"/>
      <c r="P121" s="2"/>
      <c r="Q121" s="2"/>
    </row>
    <row r="122" spans="1:21" ht="19.5" thickBot="1" x14ac:dyDescent="0.3">
      <c r="A122" s="254" t="s">
        <v>31</v>
      </c>
      <c r="B122" s="254"/>
      <c r="C122" s="254"/>
      <c r="D122" s="254"/>
      <c r="E122" s="254"/>
      <c r="F122" s="254"/>
      <c r="G122" s="208"/>
      <c r="H122" s="208"/>
      <c r="I122" s="208"/>
      <c r="J122" s="208"/>
      <c r="K122" s="208"/>
      <c r="L122" s="208"/>
      <c r="M122" s="208"/>
      <c r="N122" s="208"/>
      <c r="O122" s="208"/>
      <c r="P122" s="208"/>
      <c r="Q122" s="208"/>
    </row>
    <row r="123" spans="1:21" ht="19.5" thickBot="1" x14ac:dyDescent="0.3">
      <c r="A123" s="1014" t="s">
        <v>3</v>
      </c>
      <c r="B123" s="1016" t="s">
        <v>72</v>
      </c>
      <c r="C123" s="1017"/>
      <c r="D123" s="1017"/>
      <c r="E123" s="1017"/>
      <c r="F123" s="1017"/>
      <c r="G123" s="1017"/>
      <c r="H123" s="1017"/>
      <c r="I123" s="1017"/>
      <c r="J123" s="1017"/>
      <c r="K123" s="1017"/>
      <c r="L123" s="1017"/>
      <c r="M123" s="1017"/>
      <c r="N123" s="1017"/>
      <c r="O123" s="1017"/>
      <c r="P123" s="1018"/>
      <c r="Q123" s="1014" t="s">
        <v>5</v>
      </c>
    </row>
    <row r="124" spans="1:21" ht="19.5" thickBot="1" x14ac:dyDescent="0.3">
      <c r="A124" s="1015"/>
      <c r="B124" s="8" t="s">
        <v>24</v>
      </c>
      <c r="C124" s="7" t="s">
        <v>73</v>
      </c>
      <c r="D124" s="7" t="s">
        <v>24</v>
      </c>
      <c r="E124" s="7" t="s">
        <v>73</v>
      </c>
      <c r="F124" s="255" t="s">
        <v>24</v>
      </c>
      <c r="G124" s="7" t="s">
        <v>73</v>
      </c>
      <c r="H124" s="7" t="s">
        <v>24</v>
      </c>
      <c r="I124" s="8" t="s">
        <v>73</v>
      </c>
      <c r="J124" s="7" t="s">
        <v>24</v>
      </c>
      <c r="K124" s="7" t="s">
        <v>73</v>
      </c>
      <c r="L124" s="7" t="s">
        <v>24</v>
      </c>
      <c r="M124" s="7" t="s">
        <v>73</v>
      </c>
      <c r="N124" s="7" t="s">
        <v>24</v>
      </c>
      <c r="O124" s="7" t="s">
        <v>73</v>
      </c>
      <c r="P124" s="7" t="s">
        <v>24</v>
      </c>
      <c r="Q124" s="1015"/>
    </row>
    <row r="125" spans="1:21" ht="18.75" x14ac:dyDescent="0.25">
      <c r="A125" s="251">
        <v>1</v>
      </c>
      <c r="B125" s="256">
        <v>0.2986111111111111</v>
      </c>
      <c r="C125" s="257">
        <f>B125+TIME(1,0,0)</f>
        <v>0.34027777777777779</v>
      </c>
      <c r="D125" s="257">
        <f>C125+TIME(1,30,0)</f>
        <v>0.40277777777777779</v>
      </c>
      <c r="E125" s="258">
        <f>D125+TIME(1,5,0)</f>
        <v>0.44791666666666669</v>
      </c>
      <c r="F125" s="257">
        <f>E125+TIME(1,0,0)</f>
        <v>0.48958333333333337</v>
      </c>
      <c r="G125" s="258">
        <f>F125+TIME(1,30,0)</f>
        <v>0.55208333333333337</v>
      </c>
      <c r="H125" s="258">
        <f>G125+TIME(1,0,0)</f>
        <v>0.59375</v>
      </c>
      <c r="I125" s="15">
        <f>H125+TIME(1,0,0)</f>
        <v>0.63541666666666663</v>
      </c>
      <c r="J125" s="176" t="s">
        <v>10</v>
      </c>
      <c r="K125" s="258">
        <f>I125+TIME(2,5,0)</f>
        <v>0.72222222222222221</v>
      </c>
      <c r="L125" s="258">
        <f>K125+TIME(1,10,0)</f>
        <v>0.77083333333333337</v>
      </c>
      <c r="M125" s="258">
        <f>L125+TIME(1,0,0)</f>
        <v>0.8125</v>
      </c>
      <c r="N125" s="258">
        <f>M125+TIME(1,0,0)</f>
        <v>0.85416666666666663</v>
      </c>
      <c r="O125" s="15">
        <f>N125+TIME(0,40,0)</f>
        <v>0.88194444444444442</v>
      </c>
      <c r="P125" s="259" t="s">
        <v>11</v>
      </c>
      <c r="Q125" s="260">
        <v>11</v>
      </c>
    </row>
    <row r="126" spans="1:21" ht="19.5" thickBot="1" x14ac:dyDescent="0.3">
      <c r="A126" s="40" t="s">
        <v>74</v>
      </c>
      <c r="B126" s="261">
        <v>0.27777777777777779</v>
      </c>
      <c r="C126" s="43">
        <v>0.30902777777777779</v>
      </c>
      <c r="D126" s="1048" t="s">
        <v>75</v>
      </c>
      <c r="E126" s="1048"/>
      <c r="F126" s="1048"/>
      <c r="G126" s="1048"/>
      <c r="H126" s="1048"/>
      <c r="I126" s="1048"/>
      <c r="J126" s="1048"/>
      <c r="K126" s="1048"/>
      <c r="L126" s="1048"/>
      <c r="M126" s="1048"/>
      <c r="N126" s="1048"/>
      <c r="O126" s="1048"/>
      <c r="P126" s="1049"/>
      <c r="Q126" s="262">
        <v>1</v>
      </c>
    </row>
    <row r="127" spans="1:21" ht="18.75" x14ac:dyDescent="0.25">
      <c r="A127" s="91" t="s">
        <v>76</v>
      </c>
      <c r="D127" s="146"/>
      <c r="E127" s="146"/>
      <c r="F127" s="146"/>
      <c r="G127" s="93"/>
      <c r="H127" s="93"/>
      <c r="I127" s="146"/>
      <c r="J127" s="146"/>
      <c r="K127" s="146"/>
      <c r="L127" s="146"/>
      <c r="M127" s="146"/>
      <c r="N127" s="146"/>
      <c r="O127" s="146"/>
      <c r="P127" s="146"/>
      <c r="Q127" s="146"/>
    </row>
    <row r="128" spans="1:21" ht="18.75" x14ac:dyDescent="0.25">
      <c r="A128" s="93"/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</row>
    <row r="129" spans="1:18" ht="19.5" thickBot="1" x14ac:dyDescent="0.3">
      <c r="A129" s="91" t="s">
        <v>36</v>
      </c>
      <c r="B129" s="93"/>
      <c r="C129" s="93"/>
      <c r="D129" s="93"/>
      <c r="E129" s="93"/>
      <c r="F129" s="93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</row>
    <row r="130" spans="1:18" ht="19.5" thickBot="1" x14ac:dyDescent="0.3">
      <c r="A130" s="1014" t="s">
        <v>3</v>
      </c>
      <c r="B130" s="1027" t="s">
        <v>72</v>
      </c>
      <c r="C130" s="1028"/>
      <c r="D130" s="1028"/>
      <c r="E130" s="1028"/>
      <c r="F130" s="1028"/>
      <c r="G130" s="1028"/>
      <c r="H130" s="1028"/>
      <c r="I130" s="1028"/>
      <c r="J130" s="1028"/>
      <c r="K130" s="1028"/>
      <c r="L130" s="1028"/>
      <c r="M130" s="1028"/>
      <c r="N130" s="1028"/>
      <c r="O130" s="1029"/>
      <c r="P130" s="1014" t="s">
        <v>5</v>
      </c>
      <c r="Q130" s="2"/>
    </row>
    <row r="131" spans="1:18" ht="19.5" thickBot="1" x14ac:dyDescent="0.3">
      <c r="A131" s="1015"/>
      <c r="B131" s="7" t="s">
        <v>73</v>
      </c>
      <c r="C131" s="7" t="s">
        <v>24</v>
      </c>
      <c r="D131" s="7" t="s">
        <v>73</v>
      </c>
      <c r="E131" s="255" t="s">
        <v>24</v>
      </c>
      <c r="F131" s="7" t="s">
        <v>73</v>
      </c>
      <c r="G131" s="7" t="s">
        <v>24</v>
      </c>
      <c r="H131" s="8" t="s">
        <v>73</v>
      </c>
      <c r="I131" s="7" t="s">
        <v>24</v>
      </c>
      <c r="J131" s="7" t="s">
        <v>73</v>
      </c>
      <c r="K131" s="7" t="s">
        <v>24</v>
      </c>
      <c r="L131" s="7" t="s">
        <v>73</v>
      </c>
      <c r="M131" s="7" t="s">
        <v>24</v>
      </c>
      <c r="N131" s="7" t="s">
        <v>73</v>
      </c>
      <c r="O131" s="7" t="s">
        <v>24</v>
      </c>
      <c r="P131" s="1015"/>
      <c r="Q131" s="2"/>
    </row>
    <row r="132" spans="1:18" ht="19.5" thickBot="1" x14ac:dyDescent="0.3">
      <c r="A132" s="263">
        <v>1</v>
      </c>
      <c r="B132" s="264">
        <v>0.34027777777777779</v>
      </c>
      <c r="C132" s="116">
        <v>0.40277777777777779</v>
      </c>
      <c r="D132" s="265">
        <v>0.44791666666666669</v>
      </c>
      <c r="E132" s="116">
        <v>0.48958333333333337</v>
      </c>
      <c r="F132" s="265">
        <v>0.55208333333333337</v>
      </c>
      <c r="G132" s="265">
        <v>0.59375</v>
      </c>
      <c r="H132" s="105">
        <v>0.63541666666666663</v>
      </c>
      <c r="I132" s="106" t="s">
        <v>10</v>
      </c>
      <c r="J132" s="265">
        <v>0.72222222222222221</v>
      </c>
      <c r="K132" s="265">
        <v>0.77083333333333337</v>
      </c>
      <c r="L132" s="265">
        <v>0.8125</v>
      </c>
      <c r="M132" s="265">
        <v>0.85416666666666663</v>
      </c>
      <c r="N132" s="105">
        <v>0.88194444444444442</v>
      </c>
      <c r="O132" s="150" t="s">
        <v>11</v>
      </c>
      <c r="P132" s="263">
        <v>10</v>
      </c>
      <c r="Q132" s="2"/>
    </row>
    <row r="136" spans="1:18" ht="18.75" x14ac:dyDescent="0.25">
      <c r="A136" s="1031" t="s">
        <v>77</v>
      </c>
      <c r="B136" s="1031"/>
      <c r="C136" s="1031"/>
      <c r="D136" s="1031"/>
      <c r="E136" s="1031"/>
      <c r="F136" s="1031"/>
      <c r="G136" s="1031"/>
      <c r="H136" s="1031"/>
      <c r="I136" s="1031"/>
      <c r="J136" s="1031"/>
      <c r="K136" s="1031"/>
      <c r="L136" s="1031"/>
      <c r="M136" s="1031"/>
      <c r="N136" s="1031"/>
      <c r="O136" s="1031"/>
      <c r="P136" s="1031"/>
      <c r="Q136" s="1031"/>
      <c r="R136" s="1031"/>
    </row>
    <row r="137" spans="1:18" ht="18.75" x14ac:dyDescent="0.25">
      <c r="A137" s="1031" t="s">
        <v>78</v>
      </c>
      <c r="B137" s="1031"/>
      <c r="C137" s="1031"/>
      <c r="D137" s="1031"/>
      <c r="E137" s="1031"/>
      <c r="F137" s="1031"/>
      <c r="G137" s="1031"/>
      <c r="H137" s="1031"/>
      <c r="I137" s="1031"/>
      <c r="J137" s="1031"/>
      <c r="K137" s="1031"/>
      <c r="L137" s="1031"/>
      <c r="M137" s="1031"/>
      <c r="N137" s="1031"/>
      <c r="O137" s="1031"/>
      <c r="P137" s="1031"/>
      <c r="Q137" s="1031"/>
      <c r="R137" s="1031"/>
    </row>
    <row r="138" spans="1:18" ht="19.5" thickBot="1" x14ac:dyDescent="0.3">
      <c r="A138" s="208" t="s">
        <v>79</v>
      </c>
      <c r="B138" s="46"/>
      <c r="C138" s="90"/>
      <c r="D138" s="2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2"/>
      <c r="P138" s="2"/>
      <c r="Q138" s="2"/>
      <c r="R138" s="89"/>
    </row>
    <row r="139" spans="1:18" ht="19.5" thickBot="1" x14ac:dyDescent="0.3">
      <c r="A139" s="1014" t="s">
        <v>3</v>
      </c>
      <c r="B139" s="1016" t="s">
        <v>80</v>
      </c>
      <c r="C139" s="1017"/>
      <c r="D139" s="1017"/>
      <c r="E139" s="1017"/>
      <c r="F139" s="1017"/>
      <c r="G139" s="1017"/>
      <c r="H139" s="1017"/>
      <c r="I139" s="1017"/>
      <c r="J139" s="1017"/>
      <c r="K139" s="1017"/>
      <c r="L139" s="1017"/>
      <c r="M139" s="1017"/>
      <c r="N139" s="1017"/>
      <c r="O139" s="1017"/>
      <c r="P139" s="1017"/>
      <c r="Q139" s="1018"/>
      <c r="R139" s="1042" t="s">
        <v>5</v>
      </c>
    </row>
    <row r="140" spans="1:18" ht="19.5" thickBot="1" x14ac:dyDescent="0.3">
      <c r="A140" s="1015"/>
      <c r="B140" s="8" t="s">
        <v>41</v>
      </c>
      <c r="C140" s="8" t="s">
        <v>34</v>
      </c>
      <c r="D140" s="7" t="s">
        <v>41</v>
      </c>
      <c r="E140" s="7" t="s">
        <v>34</v>
      </c>
      <c r="F140" s="7" t="s">
        <v>41</v>
      </c>
      <c r="G140" s="7" t="s">
        <v>34</v>
      </c>
      <c r="H140" s="7" t="s">
        <v>41</v>
      </c>
      <c r="I140" s="7" t="s">
        <v>34</v>
      </c>
      <c r="J140" s="7" t="s">
        <v>41</v>
      </c>
      <c r="K140" s="7" t="s">
        <v>34</v>
      </c>
      <c r="L140" s="7" t="s">
        <v>41</v>
      </c>
      <c r="M140" s="7" t="s">
        <v>34</v>
      </c>
      <c r="N140" s="266" t="s">
        <v>41</v>
      </c>
      <c r="O140" s="267" t="s">
        <v>34</v>
      </c>
      <c r="P140" s="267" t="s">
        <v>41</v>
      </c>
      <c r="Q140" s="267" t="s">
        <v>34</v>
      </c>
      <c r="R140" s="1043"/>
    </row>
    <row r="141" spans="1:18" ht="19.5" thickBot="1" x14ac:dyDescent="0.3">
      <c r="A141" s="263">
        <v>1</v>
      </c>
      <c r="B141" s="268">
        <v>0.29166666666666669</v>
      </c>
      <c r="C141" s="268">
        <v>0.3263888888888889</v>
      </c>
      <c r="D141" s="135">
        <v>0.375</v>
      </c>
      <c r="E141" s="135">
        <v>0.41666666666666669</v>
      </c>
      <c r="F141" s="135">
        <v>0.45833333333333331</v>
      </c>
      <c r="G141" s="135">
        <v>0.5</v>
      </c>
      <c r="H141" s="218">
        <v>0.54166666666666663</v>
      </c>
      <c r="I141" s="269" t="s">
        <v>10</v>
      </c>
      <c r="J141" s="135">
        <v>0.625</v>
      </c>
      <c r="K141" s="142">
        <v>0.66666666666666663</v>
      </c>
      <c r="L141" s="135">
        <v>0.70833333333333337</v>
      </c>
      <c r="M141" s="135">
        <v>0.75</v>
      </c>
      <c r="N141" s="270">
        <v>0.79166666666666663</v>
      </c>
      <c r="O141" s="271">
        <v>0.83333333333333337</v>
      </c>
      <c r="P141" s="272">
        <v>0.86111111111111116</v>
      </c>
      <c r="Q141" s="273" t="s">
        <v>11</v>
      </c>
      <c r="R141" s="239">
        <v>12</v>
      </c>
    </row>
    <row r="145" spans="1:18" ht="18.75" x14ac:dyDescent="0.25">
      <c r="A145" s="1036" t="s">
        <v>81</v>
      </c>
      <c r="B145" s="1036"/>
      <c r="C145" s="1036"/>
      <c r="D145" s="1036"/>
      <c r="E145" s="1036"/>
      <c r="F145" s="1036"/>
      <c r="G145" s="1036"/>
      <c r="H145" s="1036"/>
      <c r="I145" s="1036"/>
      <c r="J145" s="1036"/>
      <c r="K145" s="1036"/>
      <c r="L145" s="1036"/>
      <c r="M145" s="1036"/>
      <c r="N145" s="1036"/>
      <c r="O145" s="1036"/>
      <c r="P145" s="1036"/>
      <c r="Q145" s="1036"/>
      <c r="R145" s="1036"/>
    </row>
    <row r="146" spans="1:18" ht="18.75" x14ac:dyDescent="0.25">
      <c r="A146" s="1036" t="s">
        <v>82</v>
      </c>
      <c r="B146" s="1036"/>
      <c r="C146" s="1036"/>
      <c r="D146" s="1036"/>
      <c r="E146" s="1036"/>
      <c r="F146" s="1036"/>
      <c r="G146" s="1036"/>
      <c r="H146" s="1036"/>
      <c r="I146" s="1036"/>
      <c r="J146" s="1036"/>
      <c r="K146" s="1036"/>
      <c r="L146" s="1036"/>
      <c r="M146" s="1036"/>
      <c r="N146" s="1036"/>
      <c r="O146" s="1036"/>
      <c r="P146" s="1036"/>
      <c r="Q146" s="1036"/>
      <c r="R146" s="1036"/>
    </row>
    <row r="147" spans="1:18" ht="19.5" thickBot="1" x14ac:dyDescent="0.3">
      <c r="A147" s="1" t="s">
        <v>21</v>
      </c>
      <c r="B147" s="3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90"/>
      <c r="R147" s="90"/>
    </row>
    <row r="148" spans="1:18" ht="19.5" thickBot="1" x14ac:dyDescent="0.3">
      <c r="A148" s="1037" t="s">
        <v>3</v>
      </c>
      <c r="B148" s="1039" t="s">
        <v>83</v>
      </c>
      <c r="C148" s="1040"/>
      <c r="D148" s="1040"/>
      <c r="E148" s="1040"/>
      <c r="F148" s="1040"/>
      <c r="G148" s="1040"/>
      <c r="H148" s="1040"/>
      <c r="I148" s="1040"/>
      <c r="J148" s="1040"/>
      <c r="K148" s="1040"/>
      <c r="L148" s="1040"/>
      <c r="M148" s="1040"/>
      <c r="N148" s="1040"/>
      <c r="O148" s="1040"/>
      <c r="P148" s="1041"/>
      <c r="Q148" s="1042" t="s">
        <v>5</v>
      </c>
      <c r="R148" s="1044" t="s">
        <v>6</v>
      </c>
    </row>
    <row r="149" spans="1:18" ht="19.5" thickBot="1" x14ac:dyDescent="0.3">
      <c r="A149" s="1038"/>
      <c r="B149" s="274" t="s">
        <v>43</v>
      </c>
      <c r="C149" s="275" t="s">
        <v>84</v>
      </c>
      <c r="D149" s="275" t="s">
        <v>43</v>
      </c>
      <c r="E149" s="275" t="s">
        <v>84</v>
      </c>
      <c r="F149" s="275" t="s">
        <v>43</v>
      </c>
      <c r="G149" s="275" t="s">
        <v>84</v>
      </c>
      <c r="H149" s="275" t="s">
        <v>43</v>
      </c>
      <c r="I149" s="275" t="s">
        <v>84</v>
      </c>
      <c r="J149" s="275" t="s">
        <v>43</v>
      </c>
      <c r="K149" s="275" t="s">
        <v>84</v>
      </c>
      <c r="L149" s="275" t="s">
        <v>43</v>
      </c>
      <c r="M149" s="275" t="s">
        <v>84</v>
      </c>
      <c r="N149" s="275" t="s">
        <v>43</v>
      </c>
      <c r="O149" s="223"/>
      <c r="P149" s="276"/>
      <c r="Q149" s="1043"/>
      <c r="R149" s="1045"/>
    </row>
    <row r="150" spans="1:18" ht="18.75" x14ac:dyDescent="0.25">
      <c r="A150" s="277">
        <v>1</v>
      </c>
      <c r="B150" s="278"/>
      <c r="C150" s="55">
        <v>0.28125</v>
      </c>
      <c r="D150" s="55">
        <f t="shared" ref="D150:F150" si="0">C150+TIME(1,30,0)</f>
        <v>0.34375</v>
      </c>
      <c r="E150" s="55">
        <f t="shared" si="0"/>
        <v>0.40625</v>
      </c>
      <c r="F150" s="55">
        <f t="shared" si="0"/>
        <v>0.46875</v>
      </c>
      <c r="G150" s="58">
        <f>F150+TIME(1,20,0)</f>
        <v>0.52430555555555558</v>
      </c>
      <c r="H150" s="279" t="s">
        <v>10</v>
      </c>
      <c r="I150" s="55">
        <f>G150+TIME(1,55,0)</f>
        <v>0.60416666666666674</v>
      </c>
      <c r="J150" s="55">
        <f>I150+TIME(1,30,0)</f>
        <v>0.66666666666666674</v>
      </c>
      <c r="K150" s="55">
        <f>J150+TIME(1,30,0)</f>
        <v>0.72916666666666674</v>
      </c>
      <c r="L150" s="55">
        <f>K150+TIME(1,30,0)</f>
        <v>0.79166666666666674</v>
      </c>
      <c r="M150" s="55">
        <f>L150+TIME(1,30,0)</f>
        <v>0.85416666666666674</v>
      </c>
      <c r="N150" s="58">
        <f>M150+TIME(1,10,0)</f>
        <v>0.9027777777777779</v>
      </c>
      <c r="O150" s="280" t="s">
        <v>11</v>
      </c>
      <c r="P150" s="281"/>
      <c r="Q150" s="282">
        <v>9</v>
      </c>
      <c r="R150" s="12" t="s">
        <v>85</v>
      </c>
    </row>
    <row r="151" spans="1:18" ht="18.75" x14ac:dyDescent="0.25">
      <c r="A151" s="90"/>
      <c r="B151" s="46"/>
      <c r="C151" s="46"/>
      <c r="D151" s="46"/>
      <c r="E151" s="46"/>
      <c r="F151" s="47"/>
      <c r="G151" s="47"/>
      <c r="H151" s="46"/>
      <c r="I151" s="46"/>
      <c r="J151" s="46"/>
      <c r="K151" s="47"/>
      <c r="L151" s="46"/>
      <c r="M151" s="46"/>
      <c r="N151" s="46"/>
      <c r="O151" s="46"/>
      <c r="P151" s="46"/>
      <c r="Q151" s="46"/>
      <c r="R151" s="90"/>
    </row>
    <row r="152" spans="1:18" ht="19.5" thickBot="1" x14ac:dyDescent="0.3">
      <c r="A152" s="208" t="s">
        <v>16</v>
      </c>
      <c r="B152" s="46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220"/>
    </row>
    <row r="153" spans="1:18" ht="19.5" thickBot="1" x14ac:dyDescent="0.3">
      <c r="A153" s="1046" t="s">
        <v>3</v>
      </c>
      <c r="B153" s="1039" t="s">
        <v>86</v>
      </c>
      <c r="C153" s="1040"/>
      <c r="D153" s="1040"/>
      <c r="E153" s="1040"/>
      <c r="F153" s="1040"/>
      <c r="G153" s="1040"/>
      <c r="H153" s="1040"/>
      <c r="I153" s="1040"/>
      <c r="J153" s="1040"/>
      <c r="K153" s="1040"/>
      <c r="L153" s="1040"/>
      <c r="M153" s="1040"/>
      <c r="N153" s="1040"/>
      <c r="O153" s="1040"/>
      <c r="P153" s="1041"/>
      <c r="Q153" s="1042" t="s">
        <v>5</v>
      </c>
      <c r="R153" s="1044" t="s">
        <v>6</v>
      </c>
    </row>
    <row r="154" spans="1:18" ht="19.5" thickBot="1" x14ac:dyDescent="0.3">
      <c r="A154" s="1047"/>
      <c r="B154" s="293" t="s">
        <v>84</v>
      </c>
      <c r="C154" s="266" t="s">
        <v>87</v>
      </c>
      <c r="D154" s="222" t="s">
        <v>43</v>
      </c>
      <c r="E154" s="266" t="s">
        <v>84</v>
      </c>
      <c r="F154" s="266" t="s">
        <v>43</v>
      </c>
      <c r="G154" s="266" t="s">
        <v>84</v>
      </c>
      <c r="H154" s="266" t="s">
        <v>43</v>
      </c>
      <c r="I154" s="266" t="s">
        <v>84</v>
      </c>
      <c r="J154" s="266" t="s">
        <v>43</v>
      </c>
      <c r="K154" s="266" t="s">
        <v>84</v>
      </c>
      <c r="L154" s="266" t="s">
        <v>87</v>
      </c>
      <c r="M154" s="222" t="s">
        <v>43</v>
      </c>
      <c r="N154" s="266" t="s">
        <v>84</v>
      </c>
      <c r="O154" s="266" t="s">
        <v>43</v>
      </c>
      <c r="P154" s="222"/>
      <c r="Q154" s="1043"/>
      <c r="R154" s="1045"/>
    </row>
    <row r="155" spans="1:18" ht="19.5" thickBot="1" x14ac:dyDescent="0.3">
      <c r="A155" s="239">
        <v>1</v>
      </c>
      <c r="B155" s="294">
        <v>0.3125</v>
      </c>
      <c r="C155" s="295">
        <v>0.31597222222222221</v>
      </c>
      <c r="D155" s="226">
        <v>0.36805555555555558</v>
      </c>
      <c r="E155" s="295">
        <v>0.4236111111111111</v>
      </c>
      <c r="F155" s="295">
        <v>0.47916666666666669</v>
      </c>
      <c r="G155" s="229">
        <v>0.53472222222222221</v>
      </c>
      <c r="H155" s="296" t="s">
        <v>10</v>
      </c>
      <c r="I155" s="295">
        <v>0.61111111111111105</v>
      </c>
      <c r="J155" s="295">
        <v>0.66666666666666663</v>
      </c>
      <c r="K155" s="295">
        <v>0.72222222222222221</v>
      </c>
      <c r="L155" s="295">
        <v>0.72569444444444453</v>
      </c>
      <c r="M155" s="226">
        <v>0.77777777777777779</v>
      </c>
      <c r="N155" s="295">
        <v>0.83333333333333337</v>
      </c>
      <c r="O155" s="229">
        <v>0.88888888888888884</v>
      </c>
      <c r="P155" s="297" t="s">
        <v>11</v>
      </c>
      <c r="Q155" s="298">
        <v>9</v>
      </c>
      <c r="R155" s="12" t="s">
        <v>85</v>
      </c>
    </row>
    <row r="159" spans="1:18" ht="18.75" x14ac:dyDescent="0.25">
      <c r="A159" s="1035" t="s">
        <v>88</v>
      </c>
      <c r="B159" s="1035"/>
      <c r="C159" s="1035"/>
      <c r="D159" s="1035"/>
      <c r="E159" s="1035"/>
      <c r="F159" s="1035"/>
      <c r="G159" s="1035"/>
      <c r="H159" s="1035"/>
      <c r="I159" s="1035"/>
      <c r="J159" s="1035"/>
      <c r="K159" s="1035"/>
      <c r="L159" s="1035"/>
      <c r="M159" s="1035"/>
      <c r="N159" s="1035"/>
      <c r="O159" s="1035"/>
    </row>
    <row r="160" spans="1:18" ht="18.75" x14ac:dyDescent="0.25">
      <c r="A160" s="1031" t="s">
        <v>89</v>
      </c>
      <c r="B160" s="1031"/>
      <c r="C160" s="1031"/>
      <c r="D160" s="1031"/>
      <c r="E160" s="1031"/>
      <c r="F160" s="1031"/>
      <c r="G160" s="1031"/>
      <c r="H160" s="1031"/>
      <c r="I160" s="1031"/>
      <c r="J160" s="1031"/>
      <c r="K160" s="1031"/>
      <c r="L160" s="1031"/>
      <c r="M160" s="1031"/>
      <c r="N160" s="1031"/>
      <c r="O160" s="1031"/>
    </row>
    <row r="161" spans="1:18" ht="19.5" thickBot="1" x14ac:dyDescent="0.3">
      <c r="A161" s="151" t="s">
        <v>21</v>
      </c>
      <c r="B161" s="151"/>
      <c r="C161" s="220"/>
      <c r="D161" s="220"/>
      <c r="E161" s="220"/>
      <c r="F161" s="220"/>
      <c r="G161" s="220"/>
      <c r="H161" s="220"/>
      <c r="I161" s="220"/>
      <c r="J161" s="220"/>
      <c r="K161" s="220"/>
      <c r="L161" s="190"/>
      <c r="M161" s="220"/>
      <c r="N161" s="93"/>
    </row>
    <row r="162" spans="1:18" ht="19.5" thickBot="1" x14ac:dyDescent="0.3">
      <c r="A162" s="1014" t="s">
        <v>3</v>
      </c>
      <c r="B162" s="1027" t="s">
        <v>90</v>
      </c>
      <c r="C162" s="1028"/>
      <c r="D162" s="1028"/>
      <c r="E162" s="1028"/>
      <c r="F162" s="1028"/>
      <c r="G162" s="1028"/>
      <c r="H162" s="1028"/>
      <c r="I162" s="1028"/>
      <c r="J162" s="1028"/>
      <c r="K162" s="1028"/>
      <c r="L162" s="1028"/>
      <c r="M162" s="1028"/>
      <c r="N162" s="1029"/>
      <c r="O162" s="1014" t="s">
        <v>5</v>
      </c>
    </row>
    <row r="163" spans="1:18" ht="19.5" thickBot="1" x14ac:dyDescent="0.3">
      <c r="A163" s="1015"/>
      <c r="B163" s="119">
        <v>14</v>
      </c>
      <c r="C163" s="131" t="s">
        <v>43</v>
      </c>
      <c r="D163" s="1033" t="s">
        <v>91</v>
      </c>
      <c r="E163" s="299" t="s">
        <v>62</v>
      </c>
      <c r="F163" s="95" t="s">
        <v>43</v>
      </c>
      <c r="G163" s="95">
        <v>14</v>
      </c>
      <c r="H163" s="99" t="s">
        <v>43</v>
      </c>
      <c r="I163" s="1033" t="s">
        <v>91</v>
      </c>
      <c r="J163" s="299" t="s">
        <v>62</v>
      </c>
      <c r="K163" s="95" t="s">
        <v>43</v>
      </c>
      <c r="L163" s="95">
        <v>14</v>
      </c>
      <c r="M163" s="95" t="s">
        <v>43</v>
      </c>
      <c r="N163" s="131"/>
      <c r="O163" s="1015"/>
    </row>
    <row r="164" spans="1:18" ht="19.5" thickBot="1" x14ac:dyDescent="0.3">
      <c r="A164" s="101">
        <v>1</v>
      </c>
      <c r="B164" s="135">
        <v>0.27777777777777779</v>
      </c>
      <c r="C164" s="135">
        <v>0.3125</v>
      </c>
      <c r="D164" s="1034"/>
      <c r="E164" s="300">
        <v>0.33680555555555558</v>
      </c>
      <c r="F164" s="116" t="s">
        <v>92</v>
      </c>
      <c r="G164" s="116">
        <v>0.3611111111111111</v>
      </c>
      <c r="H164" s="265">
        <v>0.3888888888888889</v>
      </c>
      <c r="I164" s="1034"/>
      <c r="J164" s="300">
        <v>0.75</v>
      </c>
      <c r="K164" s="116" t="s">
        <v>93</v>
      </c>
      <c r="L164" s="116">
        <v>0.77777777777777779</v>
      </c>
      <c r="M164" s="197">
        <v>0.80555555555555547</v>
      </c>
      <c r="N164" s="301" t="s">
        <v>11</v>
      </c>
      <c r="O164" s="302" t="s">
        <v>94</v>
      </c>
    </row>
    <row r="166" spans="1:18" ht="19.5" thickBot="1" x14ac:dyDescent="0.3">
      <c r="A166" s="151" t="s">
        <v>16</v>
      </c>
      <c r="B166" s="151"/>
      <c r="C166" s="220"/>
      <c r="D166" s="220"/>
      <c r="E166" s="220"/>
      <c r="F166" s="220"/>
      <c r="G166" s="220"/>
      <c r="H166" s="220"/>
      <c r="I166" s="220"/>
      <c r="J166" s="220"/>
      <c r="K166" s="220"/>
      <c r="L166" s="190"/>
      <c r="M166" s="220"/>
      <c r="N166" s="93"/>
    </row>
    <row r="167" spans="1:18" ht="19.5" thickBot="1" x14ac:dyDescent="0.3">
      <c r="A167" s="1014" t="s">
        <v>3</v>
      </c>
      <c r="B167" s="1027" t="s">
        <v>90</v>
      </c>
      <c r="C167" s="1028"/>
      <c r="D167" s="1028"/>
      <c r="E167" s="1028"/>
      <c r="F167" s="1028"/>
      <c r="G167" s="1028"/>
      <c r="H167" s="1028"/>
      <c r="I167" s="1028"/>
      <c r="J167" s="1028"/>
      <c r="K167" s="1028"/>
      <c r="L167" s="1029"/>
      <c r="M167" s="1014" t="s">
        <v>5</v>
      </c>
      <c r="N167" s="90"/>
      <c r="O167" s="303"/>
    </row>
    <row r="168" spans="1:18" ht="19.5" thickBot="1" x14ac:dyDescent="0.3">
      <c r="A168" s="1032"/>
      <c r="B168" s="1033" t="s">
        <v>91</v>
      </c>
      <c r="C168" s="299" t="s">
        <v>62</v>
      </c>
      <c r="D168" s="95" t="s">
        <v>43</v>
      </c>
      <c r="E168" s="95">
        <v>14</v>
      </c>
      <c r="F168" s="99" t="s">
        <v>43</v>
      </c>
      <c r="G168" s="1033" t="s">
        <v>91</v>
      </c>
      <c r="H168" s="299" t="s">
        <v>62</v>
      </c>
      <c r="I168" s="95" t="s">
        <v>43</v>
      </c>
      <c r="J168" s="95">
        <v>14</v>
      </c>
      <c r="K168" s="99" t="s">
        <v>43</v>
      </c>
      <c r="L168" s="100"/>
      <c r="M168" s="1015"/>
      <c r="N168" s="303"/>
      <c r="O168" s="303"/>
    </row>
    <row r="169" spans="1:18" ht="19.5" thickBot="1" x14ac:dyDescent="0.3">
      <c r="A169" s="304">
        <v>1</v>
      </c>
      <c r="B169" s="1034"/>
      <c r="C169" s="300">
        <v>0.33680555555555558</v>
      </c>
      <c r="D169" s="116" t="s">
        <v>92</v>
      </c>
      <c r="E169" s="116">
        <v>0.3611111111111111</v>
      </c>
      <c r="F169" s="265">
        <v>0.3888888888888889</v>
      </c>
      <c r="G169" s="1034"/>
      <c r="H169" s="300">
        <v>0.75</v>
      </c>
      <c r="I169" s="116" t="s">
        <v>93</v>
      </c>
      <c r="J169" s="116">
        <v>0.77777777777777779</v>
      </c>
      <c r="K169" s="197">
        <v>0.80555555555555547</v>
      </c>
      <c r="L169" s="301" t="s">
        <v>11</v>
      </c>
      <c r="M169" s="302" t="s">
        <v>95</v>
      </c>
      <c r="N169" s="303"/>
      <c r="O169" s="303"/>
    </row>
    <row r="173" spans="1:18" ht="18.75" x14ac:dyDescent="0.25">
      <c r="A173" s="1031" t="s">
        <v>96</v>
      </c>
      <c r="B173" s="1031"/>
      <c r="C173" s="1031"/>
      <c r="D173" s="1031"/>
      <c r="E173" s="1031"/>
      <c r="F173" s="1031"/>
      <c r="G173" s="1031"/>
      <c r="H173" s="1031"/>
      <c r="I173" s="1031"/>
      <c r="J173" s="1031"/>
      <c r="K173" s="1031"/>
      <c r="L173" s="1031"/>
      <c r="M173" s="1031"/>
      <c r="N173" s="1031"/>
      <c r="O173" s="1031"/>
      <c r="P173" s="1031"/>
      <c r="Q173" s="1031"/>
      <c r="R173" s="1031"/>
    </row>
    <row r="174" spans="1:18" ht="18.75" x14ac:dyDescent="0.25">
      <c r="A174" s="1031" t="s">
        <v>97</v>
      </c>
      <c r="B174" s="1031"/>
      <c r="C174" s="1031"/>
      <c r="D174" s="1031"/>
      <c r="E174" s="1031"/>
      <c r="F174" s="1031"/>
      <c r="G174" s="1031"/>
      <c r="H174" s="1031"/>
      <c r="I174" s="1031"/>
      <c r="J174" s="1031"/>
      <c r="K174" s="1031"/>
      <c r="L174" s="1031"/>
      <c r="M174" s="1031"/>
      <c r="N174" s="1031"/>
      <c r="O174" s="1031"/>
      <c r="P174" s="1031"/>
      <c r="Q174" s="1031"/>
      <c r="R174" s="1031"/>
    </row>
    <row r="175" spans="1:18" ht="19.5" thickBot="1" x14ac:dyDescent="0.3">
      <c r="A175" s="151" t="s">
        <v>79</v>
      </c>
      <c r="B175" s="151"/>
      <c r="C175" s="220"/>
      <c r="D175" s="220"/>
      <c r="E175" s="220"/>
      <c r="F175" s="220"/>
      <c r="G175" s="220"/>
      <c r="H175" s="220"/>
      <c r="I175" s="220"/>
      <c r="J175" s="220"/>
      <c r="K175" s="220"/>
      <c r="L175" s="220"/>
      <c r="M175" s="220"/>
      <c r="N175" s="220"/>
      <c r="O175" s="220"/>
      <c r="P175" s="240"/>
      <c r="Q175" s="240"/>
      <c r="R175" s="240"/>
    </row>
    <row r="176" spans="1:18" ht="19.5" thickBot="1" x14ac:dyDescent="0.3">
      <c r="A176" s="1014" t="s">
        <v>3</v>
      </c>
      <c r="B176" s="1027" t="s">
        <v>98</v>
      </c>
      <c r="C176" s="1028"/>
      <c r="D176" s="1028"/>
      <c r="E176" s="1028"/>
      <c r="F176" s="1028"/>
      <c r="G176" s="1028"/>
      <c r="H176" s="1028"/>
      <c r="I176" s="1028"/>
      <c r="J176" s="1028"/>
      <c r="K176" s="1028"/>
      <c r="L176" s="1028"/>
      <c r="M176" s="1028"/>
      <c r="N176" s="1028"/>
      <c r="O176" s="1028"/>
      <c r="P176" s="1028"/>
      <c r="Q176" s="1028"/>
      <c r="R176" s="1029"/>
    </row>
    <row r="177" spans="1:18" ht="19.5" thickBot="1" x14ac:dyDescent="0.3">
      <c r="A177" s="1015"/>
      <c r="B177" s="8" t="s">
        <v>99</v>
      </c>
      <c r="C177" s="8" t="s">
        <v>26</v>
      </c>
      <c r="D177" s="7" t="s">
        <v>43</v>
      </c>
      <c r="E177" s="7" t="s">
        <v>100</v>
      </c>
      <c r="F177" s="7" t="s">
        <v>43</v>
      </c>
      <c r="G177" s="7" t="s">
        <v>26</v>
      </c>
      <c r="H177" s="7" t="s">
        <v>100</v>
      </c>
      <c r="I177" s="7" t="s">
        <v>43</v>
      </c>
      <c r="J177" s="7" t="s">
        <v>26</v>
      </c>
      <c r="K177" s="7"/>
      <c r="L177" s="7" t="s">
        <v>43</v>
      </c>
      <c r="M177" s="7" t="s">
        <v>26</v>
      </c>
      <c r="N177" s="242" t="s">
        <v>100</v>
      </c>
      <c r="O177" s="95" t="s">
        <v>43</v>
      </c>
      <c r="P177" s="7" t="s">
        <v>26</v>
      </c>
      <c r="Q177" s="7" t="s">
        <v>100</v>
      </c>
      <c r="R177" s="305" t="s">
        <v>43</v>
      </c>
    </row>
    <row r="178" spans="1:18" ht="19.5" thickBot="1" x14ac:dyDescent="0.3">
      <c r="A178" s="101">
        <v>1</v>
      </c>
      <c r="B178" s="122">
        <v>0.31944444444444448</v>
      </c>
      <c r="C178" s="122">
        <f>B178+TIME(0,20,0)</f>
        <v>0.33333333333333337</v>
      </c>
      <c r="D178" s="122">
        <f>C178+TIME(0,30,0)</f>
        <v>0.35416666666666669</v>
      </c>
      <c r="E178" s="122">
        <f>D178+TIME(0,30,0)</f>
        <v>0.375</v>
      </c>
      <c r="F178" s="102">
        <f>E178+TIME(0,30,0)</f>
        <v>0.39583333333333331</v>
      </c>
      <c r="G178" s="122">
        <f>F178+TIME(0,30,0)</f>
        <v>0.41666666666666663</v>
      </c>
      <c r="H178" s="122">
        <f>G178+TIME(1,0,0)</f>
        <v>0.45833333333333331</v>
      </c>
      <c r="I178" s="102">
        <f>H178+TIME(0,30,0)</f>
        <v>0.47916666666666663</v>
      </c>
      <c r="J178" s="197">
        <f>I178+TIME(0,20,0)</f>
        <v>0.49305555555555552</v>
      </c>
      <c r="K178" s="211" t="s">
        <v>10</v>
      </c>
      <c r="L178" s="122">
        <f>J178+TIME(1,40,0)</f>
        <v>0.5625</v>
      </c>
      <c r="M178" s="103">
        <f>L178+TIME(0,30,0)</f>
        <v>0.58333333333333337</v>
      </c>
      <c r="N178" s="265">
        <f>M178+TIME(1,0,0)</f>
        <v>0.625</v>
      </c>
      <c r="O178" s="103">
        <f>N178+TIME(0,30,0)</f>
        <v>0.64583333333333337</v>
      </c>
      <c r="P178" s="116">
        <f>O178+TIME(0,30,0)</f>
        <v>0.66666666666666674</v>
      </c>
      <c r="Q178" s="116">
        <f>P178+TIME(1,0,0)</f>
        <v>0.70833333333333337</v>
      </c>
      <c r="R178" s="107">
        <f>Q178+TIME(0,30,0)</f>
        <v>0.72916666666666674</v>
      </c>
    </row>
    <row r="179" spans="1:18" ht="19.5" thickBot="1" x14ac:dyDescent="0.3">
      <c r="A179" s="92"/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89"/>
      <c r="N179" s="89"/>
      <c r="O179" s="89"/>
      <c r="P179" s="89"/>
      <c r="Q179" s="89"/>
      <c r="R179" s="89"/>
    </row>
    <row r="180" spans="1:18" ht="19.5" thickBot="1" x14ac:dyDescent="0.3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306"/>
      <c r="M180" s="307"/>
      <c r="N180" s="307"/>
      <c r="O180" s="307"/>
      <c r="P180" s="307"/>
      <c r="Q180" s="308"/>
      <c r="R180" s="1014" t="s">
        <v>5</v>
      </c>
    </row>
    <row r="181" spans="1:18" ht="19.5" thickBot="1" x14ac:dyDescent="0.3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6" t="s">
        <v>26</v>
      </c>
      <c r="M181" s="7" t="s">
        <v>100</v>
      </c>
      <c r="N181" s="7" t="s">
        <v>43</v>
      </c>
      <c r="O181" s="7" t="s">
        <v>26</v>
      </c>
      <c r="P181" s="7" t="s">
        <v>99</v>
      </c>
      <c r="Q181" s="242"/>
      <c r="R181" s="1015"/>
    </row>
    <row r="182" spans="1:18" ht="19.5" thickBot="1" x14ac:dyDescent="0.3">
      <c r="A182" s="89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264">
        <f>R178+TIME(0,30,0)</f>
        <v>0.75000000000000011</v>
      </c>
      <c r="M182" s="116">
        <f>L182+TIME(1,0,0)</f>
        <v>0.79166666666666674</v>
      </c>
      <c r="N182" s="103">
        <f>M182+TIME(0,30,0)</f>
        <v>0.81250000000000011</v>
      </c>
      <c r="O182" s="116">
        <f>N182+TIME(0,30,0)</f>
        <v>0.83333333333333348</v>
      </c>
      <c r="P182" s="197">
        <f>O182+TIME(0,20,0)</f>
        <v>0.84722222222222232</v>
      </c>
      <c r="Q182" s="301" t="s">
        <v>44</v>
      </c>
      <c r="R182" s="194" t="s">
        <v>101</v>
      </c>
    </row>
    <row r="188" spans="1:18" ht="18.75" x14ac:dyDescent="0.25">
      <c r="A188" s="1031" t="s">
        <v>102</v>
      </c>
      <c r="B188" s="1031"/>
      <c r="C188" s="1031"/>
      <c r="D188" s="1031"/>
      <c r="E188" s="1031"/>
      <c r="F188" s="1031"/>
      <c r="G188" s="1031"/>
      <c r="H188" s="1031"/>
      <c r="I188" s="1031"/>
      <c r="J188" s="1031"/>
      <c r="K188" s="1031"/>
      <c r="L188" s="1031"/>
      <c r="M188" s="1031"/>
      <c r="N188" s="1031"/>
      <c r="O188" s="1031"/>
      <c r="P188" s="1031"/>
    </row>
    <row r="189" spans="1:18" ht="18.75" x14ac:dyDescent="0.25">
      <c r="A189" s="1031" t="s">
        <v>103</v>
      </c>
      <c r="B189" s="1031"/>
      <c r="C189" s="1031"/>
      <c r="D189" s="1031"/>
      <c r="E189" s="1031"/>
      <c r="F189" s="1031"/>
      <c r="G189" s="1031"/>
      <c r="H189" s="1031"/>
      <c r="I189" s="1031"/>
      <c r="J189" s="1031"/>
      <c r="K189" s="1031"/>
      <c r="L189" s="1031"/>
      <c r="M189" s="1031"/>
      <c r="N189" s="1031"/>
      <c r="O189" s="1031"/>
      <c r="P189" s="1031"/>
    </row>
    <row r="190" spans="1:18" ht="19.5" thickBot="1" x14ac:dyDescent="0.3">
      <c r="A190" s="151" t="s">
        <v>79</v>
      </c>
      <c r="B190" s="151"/>
      <c r="C190" s="220"/>
      <c r="D190" s="220"/>
      <c r="E190" s="220"/>
      <c r="F190" s="220"/>
      <c r="G190" s="220"/>
      <c r="H190" s="220"/>
      <c r="I190" s="220"/>
      <c r="J190" s="220"/>
      <c r="K190" s="220"/>
      <c r="L190" s="220"/>
      <c r="M190" s="220"/>
      <c r="N190" s="220"/>
      <c r="O190" s="240"/>
      <c r="P190" s="240"/>
    </row>
    <row r="191" spans="1:18" ht="19.5" thickBot="1" x14ac:dyDescent="0.3">
      <c r="A191" s="1014" t="s">
        <v>3</v>
      </c>
      <c r="B191" s="1027" t="s">
        <v>104</v>
      </c>
      <c r="C191" s="1028"/>
      <c r="D191" s="1028"/>
      <c r="E191" s="1028"/>
      <c r="F191" s="1028"/>
      <c r="G191" s="1028"/>
      <c r="H191" s="1028"/>
      <c r="I191" s="1028"/>
      <c r="J191" s="1028"/>
      <c r="K191" s="1028"/>
      <c r="L191" s="1028"/>
      <c r="M191" s="1028"/>
      <c r="N191" s="1028"/>
      <c r="O191" s="1029"/>
      <c r="P191" s="1014" t="s">
        <v>5</v>
      </c>
    </row>
    <row r="192" spans="1:18" ht="19.5" thickBot="1" x14ac:dyDescent="0.3">
      <c r="A192" s="1015"/>
      <c r="B192" s="309" t="s">
        <v>26</v>
      </c>
      <c r="C192" s="310" t="s">
        <v>100</v>
      </c>
      <c r="D192" s="310" t="s">
        <v>26</v>
      </c>
      <c r="E192" s="310" t="s">
        <v>100</v>
      </c>
      <c r="F192" s="310" t="s">
        <v>26</v>
      </c>
      <c r="G192" s="310" t="s">
        <v>100</v>
      </c>
      <c r="H192" s="310" t="s">
        <v>26</v>
      </c>
      <c r="I192" s="310"/>
      <c r="J192" s="310" t="s">
        <v>26</v>
      </c>
      <c r="K192" s="310" t="s">
        <v>100</v>
      </c>
      <c r="L192" s="95" t="s">
        <v>26</v>
      </c>
      <c r="M192" s="310" t="s">
        <v>100</v>
      </c>
      <c r="N192" s="310" t="s">
        <v>26</v>
      </c>
      <c r="O192" s="99" t="s">
        <v>100</v>
      </c>
      <c r="P192" s="1030"/>
    </row>
    <row r="193" spans="1:16" ht="19.5" thickBot="1" x14ac:dyDescent="0.3">
      <c r="A193" s="101">
        <v>1</v>
      </c>
      <c r="B193" s="264">
        <v>0.29166666666666669</v>
      </c>
      <c r="C193" s="116">
        <f>B193+TIME(1,0,0)</f>
        <v>0.33333333333333337</v>
      </c>
      <c r="D193" s="116">
        <f t="shared" ref="D193:G193" si="1">C193+TIME(1,0,0)</f>
        <v>0.37500000000000006</v>
      </c>
      <c r="E193" s="116">
        <f t="shared" si="1"/>
        <v>0.41666666666666674</v>
      </c>
      <c r="F193" s="116">
        <f t="shared" si="1"/>
        <v>0.45833333333333343</v>
      </c>
      <c r="G193" s="116">
        <f t="shared" si="1"/>
        <v>0.50000000000000011</v>
      </c>
      <c r="H193" s="197">
        <f>G193+TIME(0,40,0)</f>
        <v>0.5277777777777779</v>
      </c>
      <c r="I193" s="211" t="s">
        <v>10</v>
      </c>
      <c r="J193" s="102">
        <f>H193+TIME(2,20,0)</f>
        <v>0.62500000000000011</v>
      </c>
      <c r="K193" s="102">
        <f>J193+TIME(1,0,0)</f>
        <v>0.66666666666666674</v>
      </c>
      <c r="L193" s="102">
        <f t="shared" ref="L193:M193" si="2">K193+TIME(1,0,0)</f>
        <v>0.70833333333333337</v>
      </c>
      <c r="M193" s="103">
        <f t="shared" si="2"/>
        <v>0.75</v>
      </c>
      <c r="N193" s="103">
        <f>M193+TIME(1,0,0)</f>
        <v>0.79166666666666663</v>
      </c>
      <c r="O193" s="265">
        <f>N193+TIME(1,0,0)</f>
        <v>0.83333333333333326</v>
      </c>
      <c r="P193" s="1015"/>
    </row>
    <row r="194" spans="1:16" ht="19.5" thickBot="1" x14ac:dyDescent="0.3">
      <c r="A194" s="311"/>
      <c r="B194" s="312"/>
      <c r="C194" s="312"/>
      <c r="D194" s="312"/>
      <c r="E194" s="312"/>
      <c r="F194" s="312"/>
      <c r="G194" s="312"/>
      <c r="H194" s="312"/>
      <c r="I194" s="313"/>
      <c r="J194" s="313"/>
      <c r="K194" s="313"/>
      <c r="L194" s="313"/>
      <c r="M194" s="313"/>
      <c r="N194" s="314">
        <f>O193+TIME(0,30,0)</f>
        <v>0.85416666666666663</v>
      </c>
      <c r="O194" s="301" t="s">
        <v>11</v>
      </c>
      <c r="P194" s="263">
        <v>12</v>
      </c>
    </row>
    <row r="199" spans="1:16" ht="18.75" x14ac:dyDescent="0.25">
      <c r="A199" s="1031" t="s">
        <v>105</v>
      </c>
      <c r="B199" s="1031"/>
      <c r="C199" s="1031"/>
      <c r="D199" s="1031"/>
      <c r="E199" s="1031"/>
      <c r="F199" s="1031"/>
      <c r="G199" s="1031"/>
      <c r="H199" s="1031"/>
      <c r="I199" s="1031"/>
      <c r="J199" s="1031"/>
      <c r="K199" s="1031"/>
      <c r="L199" s="1031"/>
      <c r="M199" s="1031"/>
      <c r="N199" s="1031"/>
    </row>
    <row r="200" spans="1:16" ht="18.75" x14ac:dyDescent="0.25">
      <c r="A200" s="1031" t="s">
        <v>106</v>
      </c>
      <c r="B200" s="1031"/>
      <c r="C200" s="1031"/>
      <c r="D200" s="1031"/>
      <c r="E200" s="1031"/>
      <c r="F200" s="1031"/>
      <c r="G200" s="1031"/>
      <c r="H200" s="1031"/>
      <c r="I200" s="1031"/>
      <c r="J200" s="1031"/>
      <c r="K200" s="1031"/>
      <c r="L200" s="1031"/>
      <c r="M200" s="1031"/>
      <c r="N200" s="1031"/>
    </row>
    <row r="201" spans="1:16" ht="18.7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6" ht="19.5" thickBot="1" x14ac:dyDescent="0.3">
      <c r="A202" s="151" t="s">
        <v>21</v>
      </c>
      <c r="B202" s="240"/>
      <c r="C202" s="240"/>
      <c r="D202" s="240"/>
      <c r="E202" s="240"/>
      <c r="F202" s="240"/>
      <c r="G202" s="240"/>
      <c r="H202" s="240"/>
      <c r="I202" s="240"/>
      <c r="J202" s="240"/>
      <c r="K202" s="240"/>
      <c r="L202" s="240"/>
      <c r="M202" s="240"/>
      <c r="N202" s="240"/>
    </row>
    <row r="203" spans="1:16" ht="19.5" thickBot="1" x14ac:dyDescent="0.3">
      <c r="A203" s="1014" t="s">
        <v>3</v>
      </c>
      <c r="B203" s="1016" t="s">
        <v>107</v>
      </c>
      <c r="C203" s="1017"/>
      <c r="D203" s="1017"/>
      <c r="E203" s="1017"/>
      <c r="F203" s="1017"/>
      <c r="G203" s="1017"/>
      <c r="H203" s="1017"/>
      <c r="I203" s="1017"/>
      <c r="J203" s="1017"/>
      <c r="K203" s="1017"/>
      <c r="L203" s="1017"/>
      <c r="M203" s="1018"/>
      <c r="N203" s="1014" t="s">
        <v>5</v>
      </c>
    </row>
    <row r="204" spans="1:16" ht="19.5" thickBot="1" x14ac:dyDescent="0.3">
      <c r="A204" s="1015"/>
      <c r="B204" s="1019" t="s">
        <v>108</v>
      </c>
      <c r="C204" s="1020"/>
      <c r="D204" s="315" t="s">
        <v>109</v>
      </c>
      <c r="E204" s="315" t="s">
        <v>110</v>
      </c>
      <c r="F204" s="315" t="s">
        <v>9</v>
      </c>
      <c r="G204" s="1023" t="s">
        <v>111</v>
      </c>
      <c r="H204" s="1023"/>
      <c r="I204" s="315" t="s">
        <v>109</v>
      </c>
      <c r="J204" s="315" t="s">
        <v>110</v>
      </c>
      <c r="K204" s="315" t="s">
        <v>9</v>
      </c>
      <c r="L204" s="1023" t="s">
        <v>108</v>
      </c>
      <c r="M204" s="1025"/>
      <c r="N204" s="1015"/>
    </row>
    <row r="205" spans="1:16" ht="19.5" thickBot="1" x14ac:dyDescent="0.3">
      <c r="A205" s="263">
        <v>1</v>
      </c>
      <c r="B205" s="1021"/>
      <c r="C205" s="1022"/>
      <c r="D205" s="169">
        <v>0.3263888888888889</v>
      </c>
      <c r="E205" s="169">
        <v>0.36805555555555558</v>
      </c>
      <c r="F205" s="42">
        <v>0.3888888888888889</v>
      </c>
      <c r="G205" s="1024"/>
      <c r="H205" s="1024"/>
      <c r="I205" s="169">
        <v>0.79861111111111116</v>
      </c>
      <c r="J205" s="169">
        <v>0.84027777777777779</v>
      </c>
      <c r="K205" s="42">
        <v>0.85416666666666663</v>
      </c>
      <c r="L205" s="1024"/>
      <c r="M205" s="1026"/>
      <c r="N205" s="316">
        <v>4</v>
      </c>
    </row>
    <row r="206" spans="1:16" x14ac:dyDescent="0.25">
      <c r="A206" s="240"/>
      <c r="B206" s="240"/>
      <c r="C206" s="240"/>
      <c r="D206" s="240"/>
      <c r="E206" s="240"/>
      <c r="F206" s="240"/>
      <c r="G206" s="240"/>
      <c r="H206" s="240"/>
      <c r="I206" s="240"/>
      <c r="J206" s="240"/>
      <c r="K206" s="240"/>
      <c r="L206" s="240"/>
      <c r="M206" s="240"/>
      <c r="N206" s="240"/>
    </row>
    <row r="207" spans="1:16" ht="19.5" thickBot="1" x14ac:dyDescent="0.3">
      <c r="A207" s="91" t="s">
        <v>16</v>
      </c>
      <c r="B207" s="146"/>
      <c r="C207" s="146"/>
      <c r="D207" s="146"/>
      <c r="E207" s="146"/>
      <c r="F207" s="146"/>
      <c r="G207" s="146"/>
      <c r="H207" s="146"/>
      <c r="I207" s="146"/>
      <c r="J207" s="146"/>
      <c r="K207" s="146"/>
      <c r="L207" s="317"/>
      <c r="M207" s="318"/>
      <c r="N207" s="220"/>
    </row>
    <row r="208" spans="1:16" ht="19.5" thickBot="1" x14ac:dyDescent="0.3">
      <c r="A208" s="1014" t="s">
        <v>3</v>
      </c>
      <c r="B208" s="1016" t="s">
        <v>107</v>
      </c>
      <c r="C208" s="1017"/>
      <c r="D208" s="1017"/>
      <c r="E208" s="1017"/>
      <c r="F208" s="1017"/>
      <c r="G208" s="1017"/>
      <c r="H208" s="1017"/>
      <c r="I208" s="1017"/>
      <c r="J208" s="1017"/>
      <c r="K208" s="1017"/>
      <c r="L208" s="1017"/>
      <c r="M208" s="1018"/>
      <c r="N208" s="1014" t="s">
        <v>5</v>
      </c>
    </row>
    <row r="209" spans="1:14" ht="19.5" thickBot="1" x14ac:dyDescent="0.3">
      <c r="A209" s="1015"/>
      <c r="B209" s="1019" t="s">
        <v>108</v>
      </c>
      <c r="C209" s="1020"/>
      <c r="D209" s="315" t="s">
        <v>109</v>
      </c>
      <c r="E209" s="315" t="s">
        <v>110</v>
      </c>
      <c r="F209" s="315" t="s">
        <v>9</v>
      </c>
      <c r="G209" s="1023" t="s">
        <v>111</v>
      </c>
      <c r="H209" s="1023"/>
      <c r="I209" s="315" t="s">
        <v>109</v>
      </c>
      <c r="J209" s="315" t="s">
        <v>110</v>
      </c>
      <c r="K209" s="315" t="s">
        <v>9</v>
      </c>
      <c r="L209" s="1023" t="s">
        <v>108</v>
      </c>
      <c r="M209" s="1025"/>
      <c r="N209" s="1015"/>
    </row>
    <row r="210" spans="1:14" ht="19.5" thickBot="1" x14ac:dyDescent="0.3">
      <c r="A210" s="263">
        <v>1</v>
      </c>
      <c r="B210" s="1021"/>
      <c r="C210" s="1022"/>
      <c r="D210" s="268">
        <v>0.39583333333333331</v>
      </c>
      <c r="E210" s="135">
        <v>0.4375</v>
      </c>
      <c r="F210" s="319">
        <v>0.4548611111111111</v>
      </c>
      <c r="G210" s="1024"/>
      <c r="H210" s="1024"/>
      <c r="I210" s="135">
        <v>0.79861111111111116</v>
      </c>
      <c r="J210" s="135">
        <v>0.84027777777777779</v>
      </c>
      <c r="K210" s="319">
        <v>0.85416666666666663</v>
      </c>
      <c r="L210" s="1024"/>
      <c r="M210" s="1026"/>
      <c r="N210" s="316">
        <v>4</v>
      </c>
    </row>
  </sheetData>
  <mergeCells count="124">
    <mergeCell ref="G7:H7"/>
    <mergeCell ref="A10:A11"/>
    <mergeCell ref="B10:V10"/>
    <mergeCell ref="I6:J6"/>
    <mergeCell ref="A1:X1"/>
    <mergeCell ref="A2:X2"/>
    <mergeCell ref="A4:A5"/>
    <mergeCell ref="B4:V4"/>
    <mergeCell ref="W4:W5"/>
    <mergeCell ref="X4:X5"/>
    <mergeCell ref="A17:Q17"/>
    <mergeCell ref="A18:Q18"/>
    <mergeCell ref="A20:A21"/>
    <mergeCell ref="B20:Q20"/>
    <mergeCell ref="A24:A25"/>
    <mergeCell ref="L24:L25"/>
    <mergeCell ref="W10:W11"/>
    <mergeCell ref="X10:X11"/>
    <mergeCell ref="L12:M12"/>
    <mergeCell ref="K13:L13"/>
    <mergeCell ref="A44:A45"/>
    <mergeCell ref="B44:R44"/>
    <mergeCell ref="A48:A49"/>
    <mergeCell ref="B48:Q48"/>
    <mergeCell ref="R48:R49"/>
    <mergeCell ref="A53:A54"/>
    <mergeCell ref="B53:Q53"/>
    <mergeCell ref="A30:A31"/>
    <mergeCell ref="B30:Q30"/>
    <mergeCell ref="A34:A35"/>
    <mergeCell ref="K34:K35"/>
    <mergeCell ref="A40:R40"/>
    <mergeCell ref="A41:R41"/>
    <mergeCell ref="A57:A58"/>
    <mergeCell ref="B57:O57"/>
    <mergeCell ref="P57:P58"/>
    <mergeCell ref="A64:T64"/>
    <mergeCell ref="A65:T65"/>
    <mergeCell ref="A67:A68"/>
    <mergeCell ref="B67:R67"/>
    <mergeCell ref="S67:S68"/>
    <mergeCell ref="T67:T68"/>
    <mergeCell ref="A82:A83"/>
    <mergeCell ref="B82:U82"/>
    <mergeCell ref="V82:V84"/>
    <mergeCell ref="A90:A91"/>
    <mergeCell ref="B90:U90"/>
    <mergeCell ref="V90:V92"/>
    <mergeCell ref="A72:A73"/>
    <mergeCell ref="B72:R72"/>
    <mergeCell ref="S72:S73"/>
    <mergeCell ref="T72:T73"/>
    <mergeCell ref="A79:U79"/>
    <mergeCell ref="A80:U80"/>
    <mergeCell ref="A112:A113"/>
    <mergeCell ref="B112:T112"/>
    <mergeCell ref="U112:U113"/>
    <mergeCell ref="S115:T115"/>
    <mergeCell ref="A119:Q119"/>
    <mergeCell ref="A120:Q120"/>
    <mergeCell ref="A101:U101"/>
    <mergeCell ref="A102:U102"/>
    <mergeCell ref="A105:A106"/>
    <mergeCell ref="B105:T105"/>
    <mergeCell ref="U105:U106"/>
    <mergeCell ref="D109:T109"/>
    <mergeCell ref="A136:R136"/>
    <mergeCell ref="A137:R137"/>
    <mergeCell ref="A139:A140"/>
    <mergeCell ref="B139:Q139"/>
    <mergeCell ref="R139:R140"/>
    <mergeCell ref="A145:R145"/>
    <mergeCell ref="A123:A124"/>
    <mergeCell ref="B123:P123"/>
    <mergeCell ref="Q123:Q124"/>
    <mergeCell ref="D126:P126"/>
    <mergeCell ref="A130:A131"/>
    <mergeCell ref="B130:O130"/>
    <mergeCell ref="P130:P131"/>
    <mergeCell ref="A159:O159"/>
    <mergeCell ref="A160:O160"/>
    <mergeCell ref="A162:A163"/>
    <mergeCell ref="B162:N162"/>
    <mergeCell ref="O162:O163"/>
    <mergeCell ref="D163:D164"/>
    <mergeCell ref="I163:I164"/>
    <mergeCell ref="A146:R146"/>
    <mergeCell ref="A148:A149"/>
    <mergeCell ref="B148:P148"/>
    <mergeCell ref="Q148:Q149"/>
    <mergeCell ref="R148:R149"/>
    <mergeCell ref="A153:A154"/>
    <mergeCell ref="B153:P153"/>
    <mergeCell ref="Q153:Q154"/>
    <mergeCell ref="R153:R154"/>
    <mergeCell ref="A174:R174"/>
    <mergeCell ref="A176:A177"/>
    <mergeCell ref="B176:R176"/>
    <mergeCell ref="R180:R181"/>
    <mergeCell ref="A188:P188"/>
    <mergeCell ref="A189:P189"/>
    <mergeCell ref="L204:M205"/>
    <mergeCell ref="A167:A168"/>
    <mergeCell ref="B167:L167"/>
    <mergeCell ref="M167:M168"/>
    <mergeCell ref="B168:B169"/>
    <mergeCell ref="G168:G169"/>
    <mergeCell ref="A173:R173"/>
    <mergeCell ref="A208:A209"/>
    <mergeCell ref="B208:M208"/>
    <mergeCell ref="N208:N209"/>
    <mergeCell ref="B209:C210"/>
    <mergeCell ref="G209:H210"/>
    <mergeCell ref="L209:M210"/>
    <mergeCell ref="A191:A192"/>
    <mergeCell ref="B191:O191"/>
    <mergeCell ref="P191:P193"/>
    <mergeCell ref="A199:N199"/>
    <mergeCell ref="A200:N200"/>
    <mergeCell ref="A203:A204"/>
    <mergeCell ref="B203:M203"/>
    <mergeCell ref="N203:N204"/>
    <mergeCell ref="B204:C205"/>
    <mergeCell ref="G204:H205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06922-8E62-42F5-A917-8BA82492C530}">
  <dimension ref="A1:AK706"/>
  <sheetViews>
    <sheetView tabSelected="1" zoomScale="85" zoomScaleNormal="85" workbookViewId="0">
      <selection activeCell="E711" sqref="E711"/>
    </sheetView>
  </sheetViews>
  <sheetFormatPr defaultRowHeight="15" x14ac:dyDescent="0.25"/>
  <cols>
    <col min="16" max="16" width="13" customWidth="1"/>
    <col min="17" max="17" width="12" customWidth="1"/>
    <col min="18" max="18" width="11.140625" customWidth="1"/>
    <col min="24" max="24" width="13.5703125" customWidth="1"/>
  </cols>
  <sheetData>
    <row r="1" spans="1:19" ht="15" customHeight="1" x14ac:dyDescent="0.3">
      <c r="A1" s="688"/>
      <c r="B1" s="688"/>
      <c r="C1" s="688"/>
      <c r="D1" s="689"/>
      <c r="E1" s="689"/>
      <c r="F1" s="689"/>
      <c r="G1" s="690"/>
      <c r="H1" s="688"/>
      <c r="I1" s="688"/>
      <c r="J1" s="691" t="s">
        <v>112</v>
      </c>
      <c r="K1" s="691"/>
      <c r="L1" s="691"/>
      <c r="M1" s="689"/>
      <c r="N1" s="690"/>
      <c r="O1" s="690"/>
      <c r="P1" s="690"/>
      <c r="Q1" s="690"/>
      <c r="R1" s="688"/>
      <c r="S1" s="444"/>
    </row>
    <row r="2" spans="1:19" ht="15" customHeight="1" x14ac:dyDescent="0.3">
      <c r="A2" s="688"/>
      <c r="B2" s="688"/>
      <c r="C2" s="688"/>
      <c r="D2" s="689"/>
      <c r="E2" s="689"/>
      <c r="F2" s="689"/>
      <c r="G2" s="690"/>
      <c r="H2" s="688"/>
      <c r="I2" s="688"/>
      <c r="J2" s="691" t="s">
        <v>276</v>
      </c>
      <c r="K2" s="691"/>
      <c r="L2" s="691"/>
      <c r="M2" s="689"/>
      <c r="N2" s="690"/>
      <c r="O2" s="691"/>
      <c r="P2" s="688"/>
      <c r="Q2" s="688"/>
      <c r="R2" s="688"/>
      <c r="S2" s="444"/>
    </row>
    <row r="3" spans="1:19" ht="19.5" thickBot="1" x14ac:dyDescent="0.35">
      <c r="A3" s="691" t="s">
        <v>21</v>
      </c>
      <c r="B3" s="690"/>
      <c r="C3" s="692"/>
      <c r="D3" s="692"/>
      <c r="E3" s="692"/>
      <c r="F3" s="692"/>
      <c r="G3" s="692"/>
      <c r="H3" s="692"/>
      <c r="I3" s="692"/>
      <c r="J3" s="692"/>
      <c r="K3" s="692"/>
      <c r="L3" s="692"/>
      <c r="M3" s="692"/>
      <c r="N3" s="693"/>
      <c r="O3" s="693"/>
      <c r="P3" s="689"/>
      <c r="Q3" s="689"/>
      <c r="R3" s="689"/>
      <c r="S3" s="5"/>
    </row>
    <row r="4" spans="1:19" ht="37.5" customHeight="1" thickBot="1" x14ac:dyDescent="0.3">
      <c r="A4" s="694"/>
      <c r="B4" s="695" t="s">
        <v>277</v>
      </c>
      <c r="C4" s="696" t="s">
        <v>278</v>
      </c>
      <c r="D4" s="696" t="s">
        <v>277</v>
      </c>
      <c r="E4" s="696">
        <v>115</v>
      </c>
      <c r="F4" s="696" t="s">
        <v>277</v>
      </c>
      <c r="G4" s="696">
        <v>115</v>
      </c>
      <c r="H4" s="696" t="s">
        <v>278</v>
      </c>
      <c r="I4" s="696">
        <v>115</v>
      </c>
      <c r="J4" s="696" t="s">
        <v>277</v>
      </c>
      <c r="K4" s="696">
        <v>115</v>
      </c>
      <c r="L4" s="696" t="s">
        <v>277</v>
      </c>
      <c r="M4" s="696">
        <v>115</v>
      </c>
      <c r="N4" s="696" t="s">
        <v>279</v>
      </c>
      <c r="O4" s="696">
        <v>115</v>
      </c>
      <c r="P4" s="696" t="s">
        <v>277</v>
      </c>
      <c r="Q4" s="697">
        <v>115</v>
      </c>
      <c r="R4" s="698" t="s">
        <v>279</v>
      </c>
    </row>
    <row r="5" spans="1:19" ht="30" customHeight="1" x14ac:dyDescent="0.25">
      <c r="A5" s="699">
        <v>1</v>
      </c>
      <c r="B5" s="700"/>
      <c r="C5" s="701">
        <v>0.27083333333333331</v>
      </c>
      <c r="D5" s="702"/>
      <c r="E5" s="703">
        <v>0.27777777777777779</v>
      </c>
      <c r="F5" s="703">
        <v>0.3298611111111111</v>
      </c>
      <c r="G5" s="703">
        <v>0.37152777777777773</v>
      </c>
      <c r="H5" s="701">
        <v>0.38194444444444442</v>
      </c>
      <c r="I5" s="703">
        <v>0.3923611111111111</v>
      </c>
      <c r="J5" s="704">
        <v>0.43402777777777773</v>
      </c>
      <c r="K5" s="705" t="s">
        <v>10</v>
      </c>
      <c r="L5" s="703">
        <v>0.47569444444444442</v>
      </c>
      <c r="M5" s="703">
        <v>0.51736111111111105</v>
      </c>
      <c r="N5" s="701">
        <v>0.52777777777777779</v>
      </c>
      <c r="O5" s="706">
        <v>0.53819444444444442</v>
      </c>
      <c r="P5" s="953" t="s">
        <v>301</v>
      </c>
      <c r="Q5" s="708">
        <v>0.66319444444444442</v>
      </c>
      <c r="R5" s="709">
        <v>0.67361111111111116</v>
      </c>
    </row>
    <row r="6" spans="1:19" ht="30.75" customHeight="1" x14ac:dyDescent="0.25">
      <c r="A6" s="710">
        <v>2</v>
      </c>
      <c r="B6" s="711">
        <v>0.28819444444444448</v>
      </c>
      <c r="C6" s="712">
        <v>0.3125</v>
      </c>
      <c r="D6" s="713"/>
      <c r="E6" s="755">
        <v>0.32777777777777778</v>
      </c>
      <c r="F6" s="714">
        <v>0.375</v>
      </c>
      <c r="G6" s="714">
        <v>0.41666666666666669</v>
      </c>
      <c r="H6" s="712">
        <v>0.42708333333333331</v>
      </c>
      <c r="I6" s="714">
        <v>0.4375</v>
      </c>
      <c r="J6" s="715">
        <v>0.47916666666666669</v>
      </c>
      <c r="K6" s="716" t="s">
        <v>10</v>
      </c>
      <c r="L6" s="714">
        <v>0.52083333333333337</v>
      </c>
      <c r="M6" s="714">
        <v>0.5625</v>
      </c>
      <c r="N6" s="712">
        <v>0.57291666666666663</v>
      </c>
      <c r="O6" s="714">
        <v>0.58333333333333337</v>
      </c>
      <c r="P6" s="954" t="s">
        <v>302</v>
      </c>
      <c r="Q6" s="717">
        <v>0.70833333333333337</v>
      </c>
      <c r="R6" s="718">
        <v>0.71875</v>
      </c>
    </row>
    <row r="7" spans="1:19" ht="18.75" customHeight="1" x14ac:dyDescent="0.25">
      <c r="A7" s="710">
        <v>3</v>
      </c>
      <c r="B7" s="719"/>
      <c r="C7" s="714"/>
      <c r="D7" s="714"/>
      <c r="E7" s="714">
        <v>0.27083333333333331</v>
      </c>
      <c r="F7" s="714">
        <v>0.31944444444444448</v>
      </c>
      <c r="G7" s="714">
        <v>0.3611111111111111</v>
      </c>
      <c r="H7" s="714"/>
      <c r="I7" s="720"/>
      <c r="J7" s="714">
        <v>0.40972222222222227</v>
      </c>
      <c r="K7" s="714">
        <v>0.45833333333333331</v>
      </c>
      <c r="L7" s="715">
        <v>0.5</v>
      </c>
      <c r="M7" s="716" t="s">
        <v>10</v>
      </c>
      <c r="N7" s="714"/>
      <c r="O7" s="714"/>
      <c r="P7" s="714">
        <v>0.57291666666666663</v>
      </c>
      <c r="Q7" s="721"/>
      <c r="R7" s="722"/>
    </row>
    <row r="8" spans="1:19" ht="18.75" customHeight="1" x14ac:dyDescent="0.25">
      <c r="A8" s="710">
        <v>4</v>
      </c>
      <c r="B8" s="719"/>
      <c r="C8" s="713"/>
      <c r="D8" s="714"/>
      <c r="E8" s="714">
        <v>0.28472222222222221</v>
      </c>
      <c r="F8" s="714">
        <v>0.33680555555555558</v>
      </c>
      <c r="G8" s="714">
        <v>0.375</v>
      </c>
      <c r="H8" s="714"/>
      <c r="I8" s="720"/>
      <c r="J8" s="714">
        <v>0.4201388888888889</v>
      </c>
      <c r="K8" s="714">
        <v>0.46527777777777773</v>
      </c>
      <c r="L8" s="714">
        <v>0.50694444444444442</v>
      </c>
      <c r="M8" s="714">
        <v>0.55555555555555558</v>
      </c>
      <c r="N8" s="714"/>
      <c r="O8" s="714"/>
      <c r="P8" s="715">
        <v>0.59375</v>
      </c>
      <c r="Q8" s="723" t="s">
        <v>10</v>
      </c>
      <c r="R8" s="724"/>
    </row>
    <row r="9" spans="1:19" ht="18.75" customHeight="1" x14ac:dyDescent="0.25">
      <c r="A9" s="710">
        <v>5</v>
      </c>
      <c r="B9" s="719"/>
      <c r="C9" s="713"/>
      <c r="D9" s="714"/>
      <c r="E9" s="714">
        <v>0.2951388888888889</v>
      </c>
      <c r="F9" s="714">
        <v>0.34722222222222227</v>
      </c>
      <c r="G9" s="714">
        <v>0.38541666666666669</v>
      </c>
      <c r="H9" s="714"/>
      <c r="I9" s="720"/>
      <c r="J9" s="714">
        <v>0.43055555555555558</v>
      </c>
      <c r="K9" s="714">
        <v>0.47569444444444442</v>
      </c>
      <c r="L9" s="714">
        <v>0.53472222222222221</v>
      </c>
      <c r="M9" s="714">
        <v>0.56944444444444442</v>
      </c>
      <c r="N9" s="714"/>
      <c r="O9" s="714"/>
      <c r="P9" s="715">
        <v>0.61111111111111105</v>
      </c>
      <c r="Q9" s="723" t="s">
        <v>10</v>
      </c>
      <c r="R9" s="724"/>
    </row>
    <row r="10" spans="1:19" ht="18.75" customHeight="1" x14ac:dyDescent="0.25">
      <c r="A10" s="710">
        <v>6</v>
      </c>
      <c r="B10" s="719"/>
      <c r="C10" s="713"/>
      <c r="D10" s="713"/>
      <c r="E10" s="714">
        <v>0.30555555555555552</v>
      </c>
      <c r="F10" s="714">
        <v>0.3576388888888889</v>
      </c>
      <c r="G10" s="714">
        <v>0.40277777777777773</v>
      </c>
      <c r="H10" s="714"/>
      <c r="I10" s="720"/>
      <c r="J10" s="714">
        <v>0.44444444444444442</v>
      </c>
      <c r="K10" s="714">
        <v>0.48958333333333331</v>
      </c>
      <c r="L10" s="715">
        <v>0.53472222222222221</v>
      </c>
      <c r="M10" s="716" t="s">
        <v>10</v>
      </c>
      <c r="N10" s="714"/>
      <c r="O10" s="725"/>
      <c r="P10" s="714">
        <v>0.61805555555555558</v>
      </c>
      <c r="Q10" s="717"/>
      <c r="R10" s="722"/>
    </row>
    <row r="11" spans="1:19" ht="18.75" customHeight="1" x14ac:dyDescent="0.25">
      <c r="A11" s="710">
        <v>7</v>
      </c>
      <c r="B11" s="719"/>
      <c r="C11" s="714"/>
      <c r="D11" s="714">
        <v>0.28125</v>
      </c>
      <c r="E11" s="714">
        <v>0.31944444444444448</v>
      </c>
      <c r="F11" s="714">
        <v>0.36805555555555558</v>
      </c>
      <c r="G11" s="714">
        <v>0.41319444444444442</v>
      </c>
      <c r="H11" s="714"/>
      <c r="I11" s="720"/>
      <c r="J11" s="714">
        <v>0.46180555555555558</v>
      </c>
      <c r="K11" s="714">
        <v>0.50347222222222221</v>
      </c>
      <c r="L11" s="715">
        <v>0.55555555555555558</v>
      </c>
      <c r="M11" s="716" t="s">
        <v>10</v>
      </c>
      <c r="N11" s="714"/>
      <c r="O11" s="714"/>
      <c r="P11" s="714">
        <v>0.63194444444444442</v>
      </c>
      <c r="Q11" s="717"/>
      <c r="R11" s="722"/>
    </row>
    <row r="12" spans="1:19" ht="18.75" x14ac:dyDescent="0.25">
      <c r="A12" s="710">
        <v>8</v>
      </c>
      <c r="B12" s="719"/>
      <c r="C12" s="714"/>
      <c r="D12" s="714">
        <v>0.2951388888888889</v>
      </c>
      <c r="E12" s="714">
        <v>0.33333333333333331</v>
      </c>
      <c r="F12" s="714">
        <v>0.38541666666666669</v>
      </c>
      <c r="G12" s="714">
        <v>0.42708333333333331</v>
      </c>
      <c r="H12" s="714"/>
      <c r="I12" s="720"/>
      <c r="J12" s="714">
        <v>0.48958333333333331</v>
      </c>
      <c r="K12" s="726">
        <v>0.52777777777777779</v>
      </c>
      <c r="L12" s="715">
        <v>0.56944444444444442</v>
      </c>
      <c r="M12" s="716" t="s">
        <v>10</v>
      </c>
      <c r="N12" s="714"/>
      <c r="O12" s="714"/>
      <c r="P12" s="726">
        <v>0.65277777777777779</v>
      </c>
      <c r="Q12" s="721"/>
      <c r="R12" s="722"/>
    </row>
    <row r="13" spans="1:19" ht="18.75" x14ac:dyDescent="0.25">
      <c r="A13" s="710">
        <v>9</v>
      </c>
      <c r="B13" s="719"/>
      <c r="C13" s="713"/>
      <c r="D13" s="714">
        <v>0.30208333333333331</v>
      </c>
      <c r="E13" s="714">
        <v>0.34027777777777773</v>
      </c>
      <c r="F13" s="714">
        <v>0.39583333333333331</v>
      </c>
      <c r="G13" s="714">
        <v>0.44444444444444442</v>
      </c>
      <c r="H13" s="713"/>
      <c r="I13" s="720"/>
      <c r="J13" s="715">
        <v>0.49305555555555558</v>
      </c>
      <c r="K13" s="716" t="s">
        <v>10</v>
      </c>
      <c r="L13" s="714">
        <v>0.55208333333333337</v>
      </c>
      <c r="M13" s="714">
        <v>0.60069444444444442</v>
      </c>
      <c r="N13" s="714"/>
      <c r="O13" s="714"/>
      <c r="P13" s="714">
        <v>0.64583333333333337</v>
      </c>
      <c r="Q13" s="721"/>
      <c r="R13" s="722"/>
    </row>
    <row r="14" spans="1:19" ht="19.5" thickBot="1" x14ac:dyDescent="0.3">
      <c r="A14" s="727">
        <v>10</v>
      </c>
      <c r="B14" s="728"/>
      <c r="C14" s="729"/>
      <c r="D14" s="730">
        <v>0.30902777777777779</v>
      </c>
      <c r="E14" s="730">
        <v>0.35069444444444442</v>
      </c>
      <c r="F14" s="730">
        <v>0.40277777777777773</v>
      </c>
      <c r="G14" s="730">
        <v>0.4513888888888889</v>
      </c>
      <c r="H14" s="729"/>
      <c r="I14" s="731"/>
      <c r="J14" s="732">
        <v>0.50694444444444442</v>
      </c>
      <c r="K14" s="733" t="s">
        <v>10</v>
      </c>
      <c r="L14" s="730">
        <v>0.59375</v>
      </c>
      <c r="M14" s="730">
        <v>0.63541666666666663</v>
      </c>
      <c r="N14" s="730"/>
      <c r="O14" s="730"/>
      <c r="P14" s="730">
        <v>0.67361111111111116</v>
      </c>
      <c r="Q14" s="734"/>
      <c r="R14" s="735"/>
    </row>
    <row r="15" spans="1:19" ht="15.75" thickBot="1" x14ac:dyDescent="0.3">
      <c r="A15" s="736"/>
      <c r="B15" s="736"/>
      <c r="C15" s="736"/>
      <c r="D15" s="737"/>
      <c r="E15" s="737"/>
      <c r="F15" s="737"/>
      <c r="G15" s="737"/>
      <c r="H15" s="737"/>
      <c r="I15" s="737"/>
      <c r="J15" s="737"/>
      <c r="K15" s="737"/>
      <c r="L15" s="737"/>
      <c r="M15" s="737"/>
      <c r="N15" s="737"/>
      <c r="O15" s="737"/>
      <c r="P15" s="736"/>
      <c r="Q15" s="736"/>
      <c r="R15" s="736"/>
    </row>
    <row r="16" spans="1:19" ht="38.25" thickBot="1" x14ac:dyDescent="0.3">
      <c r="A16" s="694"/>
      <c r="B16" s="695">
        <v>115</v>
      </c>
      <c r="C16" s="696" t="s">
        <v>277</v>
      </c>
      <c r="D16" s="696">
        <v>115</v>
      </c>
      <c r="E16" s="696" t="s">
        <v>279</v>
      </c>
      <c r="F16" s="696">
        <v>115</v>
      </c>
      <c r="G16" s="696" t="s">
        <v>277</v>
      </c>
      <c r="H16" s="696">
        <v>115</v>
      </c>
      <c r="I16" s="696" t="s">
        <v>277</v>
      </c>
      <c r="J16" s="696">
        <v>115</v>
      </c>
      <c r="K16" s="696" t="s">
        <v>277</v>
      </c>
      <c r="L16" s="696">
        <v>115</v>
      </c>
      <c r="M16" s="696" t="s">
        <v>277</v>
      </c>
      <c r="N16" s="696"/>
      <c r="O16" s="696"/>
      <c r="P16" s="696"/>
      <c r="Q16" s="697"/>
      <c r="R16" s="738" t="s">
        <v>5</v>
      </c>
    </row>
    <row r="17" spans="1:34" ht="18.75" x14ac:dyDescent="0.3">
      <c r="A17" s="699">
        <v>1</v>
      </c>
      <c r="B17" s="739">
        <v>0.68402777777777779</v>
      </c>
      <c r="C17" s="703">
        <v>0.72569444444444453</v>
      </c>
      <c r="D17" s="703">
        <v>0.77430555555555547</v>
      </c>
      <c r="E17" s="701">
        <v>0.79166666666666663</v>
      </c>
      <c r="F17" s="703">
        <v>0.80208333333333337</v>
      </c>
      <c r="G17" s="704">
        <v>0.84375</v>
      </c>
      <c r="H17" s="705" t="s">
        <v>10</v>
      </c>
      <c r="I17" s="703">
        <v>0.88888888888888884</v>
      </c>
      <c r="J17" s="703">
        <v>0.92361111111111116</v>
      </c>
      <c r="K17" s="703">
        <v>0.95833333333333337</v>
      </c>
      <c r="L17" s="704">
        <v>0.98611111111111116</v>
      </c>
      <c r="M17" s="740" t="s">
        <v>11</v>
      </c>
      <c r="N17" s="703"/>
      <c r="O17" s="702"/>
      <c r="P17" s="702"/>
      <c r="Q17" s="741"/>
      <c r="R17" s="699" t="s">
        <v>280</v>
      </c>
      <c r="S17" s="395"/>
      <c r="T17" s="395"/>
      <c r="U17" s="395"/>
      <c r="V17" s="395"/>
      <c r="W17" s="395"/>
      <c r="X17" s="395"/>
      <c r="Y17" s="395"/>
      <c r="Z17" s="395"/>
      <c r="AA17" s="395"/>
      <c r="AB17" s="395"/>
      <c r="AC17" s="395"/>
      <c r="AD17" s="395"/>
      <c r="AE17" s="395"/>
      <c r="AF17" s="395"/>
      <c r="AG17" s="395"/>
      <c r="AH17" s="395"/>
    </row>
    <row r="18" spans="1:34" ht="18.75" x14ac:dyDescent="0.25">
      <c r="A18" s="710">
        <v>2</v>
      </c>
      <c r="B18" s="742">
        <v>0.73263888888888884</v>
      </c>
      <c r="C18" s="714">
        <v>0.78125</v>
      </c>
      <c r="D18" s="726">
        <v>0.82638888888888884</v>
      </c>
      <c r="E18" s="712">
        <v>0.83680555555555547</v>
      </c>
      <c r="F18" s="714">
        <v>0.84722222222222221</v>
      </c>
      <c r="G18" s="715">
        <v>0.88194444444444453</v>
      </c>
      <c r="H18" s="716" t="s">
        <v>10</v>
      </c>
      <c r="I18" s="714">
        <v>0.91666666666666663</v>
      </c>
      <c r="J18" s="714">
        <v>0.94444444444444453</v>
      </c>
      <c r="K18" s="715">
        <v>0.97916666666666663</v>
      </c>
      <c r="L18" s="723" t="s">
        <v>11</v>
      </c>
      <c r="M18" s="714"/>
      <c r="N18" s="713"/>
      <c r="O18" s="713"/>
      <c r="P18" s="713"/>
      <c r="Q18" s="721"/>
      <c r="R18" s="710" t="s">
        <v>281</v>
      </c>
    </row>
    <row r="19" spans="1:34" ht="18.75" x14ac:dyDescent="0.25">
      <c r="A19" s="710">
        <v>3</v>
      </c>
      <c r="B19" s="742">
        <v>0.61805555555555558</v>
      </c>
      <c r="C19" s="726">
        <v>0.65972222222222221</v>
      </c>
      <c r="D19" s="714">
        <v>0.70486111111111116</v>
      </c>
      <c r="E19" s="743"/>
      <c r="F19" s="714"/>
      <c r="G19" s="714">
        <v>0.76041666666666663</v>
      </c>
      <c r="H19" s="726">
        <v>0.81597222222222221</v>
      </c>
      <c r="I19" s="714">
        <v>0.85763888888888884</v>
      </c>
      <c r="J19" s="715">
        <v>0.89930555555555547</v>
      </c>
      <c r="K19" s="723" t="s">
        <v>11</v>
      </c>
      <c r="L19" s="714"/>
      <c r="M19" s="714"/>
      <c r="N19" s="714"/>
      <c r="O19" s="714"/>
      <c r="P19" s="714"/>
      <c r="Q19" s="721"/>
      <c r="R19" s="710">
        <v>12</v>
      </c>
    </row>
    <row r="20" spans="1:34" ht="18.75" x14ac:dyDescent="0.25">
      <c r="A20" s="710">
        <v>4</v>
      </c>
      <c r="B20" s="744"/>
      <c r="C20" s="714">
        <v>0.68055555555555547</v>
      </c>
      <c r="D20" s="714">
        <v>0.72569444444444453</v>
      </c>
      <c r="E20" s="714"/>
      <c r="F20" s="714"/>
      <c r="G20" s="714">
        <v>0.77083333333333337</v>
      </c>
      <c r="H20" s="726">
        <v>0.82986111111111116</v>
      </c>
      <c r="I20" s="715">
        <v>0.87152777777777779</v>
      </c>
      <c r="J20" s="723" t="s">
        <v>11</v>
      </c>
      <c r="K20" s="717"/>
      <c r="L20" s="714"/>
      <c r="M20" s="714"/>
      <c r="N20" s="713"/>
      <c r="O20" s="745"/>
      <c r="P20" s="713"/>
      <c r="Q20" s="721"/>
      <c r="R20" s="710">
        <v>11</v>
      </c>
    </row>
    <row r="21" spans="1:34" ht="18.75" x14ac:dyDescent="0.25">
      <c r="A21" s="710">
        <v>5</v>
      </c>
      <c r="B21" s="744"/>
      <c r="C21" s="714">
        <v>0.69444444444444453</v>
      </c>
      <c r="D21" s="714">
        <v>0.73958333333333337</v>
      </c>
      <c r="E21" s="714"/>
      <c r="F21" s="714"/>
      <c r="G21" s="714">
        <v>0.79166666666666663</v>
      </c>
      <c r="H21" s="714">
        <v>0.83680555555555547</v>
      </c>
      <c r="I21" s="714">
        <v>0.875</v>
      </c>
      <c r="J21" s="715">
        <v>0.92361111111111116</v>
      </c>
      <c r="K21" s="723" t="s">
        <v>11</v>
      </c>
      <c r="L21" s="714"/>
      <c r="M21" s="713"/>
      <c r="N21" s="713"/>
      <c r="O21" s="745"/>
      <c r="P21" s="713"/>
      <c r="Q21" s="721"/>
      <c r="R21" s="710">
        <v>12</v>
      </c>
    </row>
    <row r="22" spans="1:34" ht="18.75" x14ac:dyDescent="0.25">
      <c r="A22" s="710">
        <v>6</v>
      </c>
      <c r="B22" s="742">
        <v>0.65972222222222221</v>
      </c>
      <c r="C22" s="714">
        <v>0.70486111111111116</v>
      </c>
      <c r="D22" s="714">
        <v>0.75</v>
      </c>
      <c r="E22" s="743"/>
      <c r="F22" s="714"/>
      <c r="G22" s="714">
        <v>0.80555555555555547</v>
      </c>
      <c r="H22" s="715">
        <v>0.84722222222222221</v>
      </c>
      <c r="I22" s="723" t="s">
        <v>11</v>
      </c>
      <c r="J22" s="746"/>
      <c r="K22" s="714"/>
      <c r="L22" s="714"/>
      <c r="M22" s="714"/>
      <c r="N22" s="714"/>
      <c r="O22" s="714"/>
      <c r="P22" s="714"/>
      <c r="Q22" s="747"/>
      <c r="R22" s="710">
        <v>10</v>
      </c>
    </row>
    <row r="23" spans="1:34" ht="18.75" x14ac:dyDescent="0.25">
      <c r="A23" s="710">
        <v>7</v>
      </c>
      <c r="B23" s="742">
        <v>0.67361111111111116</v>
      </c>
      <c r="C23" s="714">
        <v>0.71527777777777779</v>
      </c>
      <c r="D23" s="714">
        <v>0.76041666666666663</v>
      </c>
      <c r="E23" s="714"/>
      <c r="F23" s="714"/>
      <c r="G23" s="714">
        <v>0.81597222222222221</v>
      </c>
      <c r="H23" s="714">
        <v>0.85763888888888884</v>
      </c>
      <c r="I23" s="715">
        <v>0.90277777777777779</v>
      </c>
      <c r="J23" s="723" t="s">
        <v>11</v>
      </c>
      <c r="K23" s="714"/>
      <c r="L23" s="714"/>
      <c r="M23" s="713"/>
      <c r="N23" s="713"/>
      <c r="O23" s="745"/>
      <c r="P23" s="713"/>
      <c r="Q23" s="721"/>
      <c r="R23" s="710">
        <v>12</v>
      </c>
    </row>
    <row r="24" spans="1:34" ht="18.75" x14ac:dyDescent="0.25">
      <c r="A24" s="710">
        <v>8</v>
      </c>
      <c r="B24" s="742">
        <v>0.69791666666666663</v>
      </c>
      <c r="C24" s="714">
        <v>0.74305555555555547</v>
      </c>
      <c r="D24" s="726">
        <v>0.78125</v>
      </c>
      <c r="E24" s="714"/>
      <c r="F24" s="714"/>
      <c r="G24" s="714">
        <v>0.83333333333333337</v>
      </c>
      <c r="H24" s="748">
        <v>0.87847222222222221</v>
      </c>
      <c r="I24" s="715">
        <v>0.92013888888888884</v>
      </c>
      <c r="J24" s="723" t="s">
        <v>11</v>
      </c>
      <c r="K24" s="714"/>
      <c r="L24" s="714"/>
      <c r="M24" s="713"/>
      <c r="N24" s="713"/>
      <c r="O24" s="745"/>
      <c r="P24" s="713"/>
      <c r="Q24" s="721"/>
      <c r="R24" s="710">
        <v>12</v>
      </c>
    </row>
    <row r="25" spans="1:34" ht="18.75" x14ac:dyDescent="0.25">
      <c r="A25" s="710">
        <v>9</v>
      </c>
      <c r="B25" s="742">
        <v>0.69097222222222221</v>
      </c>
      <c r="C25" s="714">
        <v>0.73263888888888884</v>
      </c>
      <c r="D25" s="726">
        <v>0.77083333333333337</v>
      </c>
      <c r="E25" s="714"/>
      <c r="F25" s="714"/>
      <c r="G25" s="714">
        <v>0.82638888888888884</v>
      </c>
      <c r="H25" s="714">
        <v>0.86805555555555547</v>
      </c>
      <c r="I25" s="715">
        <v>0.90972222222222221</v>
      </c>
      <c r="J25" s="723" t="s">
        <v>11</v>
      </c>
      <c r="K25" s="714"/>
      <c r="L25" s="714"/>
      <c r="M25" s="713"/>
      <c r="N25" s="713"/>
      <c r="O25" s="745"/>
      <c r="P25" s="713"/>
      <c r="Q25" s="721"/>
      <c r="R25" s="710">
        <v>12</v>
      </c>
    </row>
    <row r="26" spans="1:34" ht="19.5" thickBot="1" x14ac:dyDescent="0.3">
      <c r="A26" s="727">
        <v>10</v>
      </c>
      <c r="B26" s="749">
        <v>0.71527777777777779</v>
      </c>
      <c r="C26" s="730">
        <v>0.75347222222222221</v>
      </c>
      <c r="D26" s="750">
        <v>0.79166666666666663</v>
      </c>
      <c r="E26" s="730"/>
      <c r="F26" s="730"/>
      <c r="G26" s="730">
        <v>0.84722222222222221</v>
      </c>
      <c r="H26" s="730">
        <v>0.89930555555555547</v>
      </c>
      <c r="I26" s="732">
        <v>0.94097222222222221</v>
      </c>
      <c r="J26" s="751" t="s">
        <v>11</v>
      </c>
      <c r="K26" s="730"/>
      <c r="L26" s="729"/>
      <c r="M26" s="729"/>
      <c r="N26" s="729"/>
      <c r="O26" s="752"/>
      <c r="P26" s="729"/>
      <c r="Q26" s="734"/>
      <c r="R26" s="727">
        <v>12</v>
      </c>
    </row>
    <row r="27" spans="1:34" ht="24.95" customHeight="1" x14ac:dyDescent="0.3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34" ht="24.95" customHeight="1" thickBot="1" x14ac:dyDescent="0.35">
      <c r="A28" s="377" t="s">
        <v>16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8"/>
      <c r="U28" s="38"/>
    </row>
    <row r="29" spans="1:34" ht="24.95" customHeight="1" thickBot="1" x14ac:dyDescent="0.35">
      <c r="A29" s="1037" t="s">
        <v>3</v>
      </c>
      <c r="B29" s="1039" t="s">
        <v>113</v>
      </c>
      <c r="C29" s="1040"/>
      <c r="D29" s="1040"/>
      <c r="E29" s="1040"/>
      <c r="F29" s="1040"/>
      <c r="G29" s="1040"/>
      <c r="H29" s="1040"/>
      <c r="I29" s="1040"/>
      <c r="J29" s="1040"/>
      <c r="K29" s="1040"/>
      <c r="L29" s="1040"/>
      <c r="M29" s="1040"/>
      <c r="N29" s="1040"/>
      <c r="O29" s="1040"/>
      <c r="P29" s="1040"/>
      <c r="Q29" s="1040"/>
      <c r="R29" s="1040"/>
      <c r="S29" s="1040"/>
      <c r="T29" s="1041"/>
      <c r="U29" s="38"/>
    </row>
    <row r="30" spans="1:34" ht="24.95" customHeight="1" thickBot="1" x14ac:dyDescent="0.35">
      <c r="A30" s="1224"/>
      <c r="B30" s="233" t="s">
        <v>24</v>
      </c>
      <c r="C30" s="378" t="s">
        <v>43</v>
      </c>
      <c r="D30" s="223">
        <v>115</v>
      </c>
      <c r="E30" s="223" t="s">
        <v>24</v>
      </c>
      <c r="F30" s="223">
        <v>115</v>
      </c>
      <c r="G30" s="378" t="s">
        <v>43</v>
      </c>
      <c r="H30" s="223">
        <v>115</v>
      </c>
      <c r="I30" s="223" t="s">
        <v>24</v>
      </c>
      <c r="J30" s="223">
        <v>115</v>
      </c>
      <c r="K30" s="378" t="s">
        <v>43</v>
      </c>
      <c r="L30" s="223">
        <v>115</v>
      </c>
      <c r="M30" s="223" t="s">
        <v>24</v>
      </c>
      <c r="N30" s="223">
        <v>115</v>
      </c>
      <c r="O30" s="223" t="s">
        <v>24</v>
      </c>
      <c r="P30" s="223">
        <v>115</v>
      </c>
      <c r="Q30" s="378" t="s">
        <v>43</v>
      </c>
      <c r="R30" s="223">
        <v>115</v>
      </c>
      <c r="S30" s="223" t="s">
        <v>24</v>
      </c>
      <c r="T30" s="234">
        <v>115</v>
      </c>
      <c r="U30" s="38"/>
    </row>
    <row r="31" spans="1:34" ht="24.95" customHeight="1" thickBot="1" x14ac:dyDescent="0.35">
      <c r="A31" s="320">
        <v>1</v>
      </c>
      <c r="B31" s="233"/>
      <c r="C31" s="379">
        <v>0.30208333333333331</v>
      </c>
      <c r="D31" s="228">
        <v>0.3125</v>
      </c>
      <c r="E31" s="295">
        <v>0.35416666666666669</v>
      </c>
      <c r="F31" s="228">
        <v>0.39583333333333331</v>
      </c>
      <c r="G31" s="379">
        <v>0.40625</v>
      </c>
      <c r="H31" s="295">
        <v>0.41666666666666669</v>
      </c>
      <c r="I31" s="295">
        <v>0.45833333333333331</v>
      </c>
      <c r="J31" s="228">
        <v>0.5</v>
      </c>
      <c r="K31" s="379">
        <v>0.51041666666666663</v>
      </c>
      <c r="L31" s="295">
        <v>0.52083333333333337</v>
      </c>
      <c r="M31" s="229">
        <v>0.5625</v>
      </c>
      <c r="N31" s="230" t="s">
        <v>18</v>
      </c>
      <c r="O31" s="295">
        <v>0.64236111111111105</v>
      </c>
      <c r="P31" s="228">
        <v>0.68402777777777779</v>
      </c>
      <c r="Q31" s="379">
        <v>0.69444444444444453</v>
      </c>
      <c r="R31" s="295">
        <v>0.70486111111111116</v>
      </c>
      <c r="S31" s="295">
        <v>0.74652777777777779</v>
      </c>
      <c r="T31" s="238">
        <v>0.78472222222222221</v>
      </c>
      <c r="U31" s="38"/>
    </row>
    <row r="32" spans="1:34" ht="24.95" customHeight="1" thickBot="1" x14ac:dyDescent="0.35">
      <c r="A32" s="298" t="s">
        <v>3</v>
      </c>
      <c r="B32" s="380"/>
      <c r="C32" s="10"/>
      <c r="D32" s="10"/>
      <c r="E32" s="10"/>
      <c r="F32" s="10"/>
      <c r="G32" s="378" t="s">
        <v>43</v>
      </c>
      <c r="H32" s="223">
        <v>115</v>
      </c>
      <c r="I32" s="223" t="s">
        <v>24</v>
      </c>
      <c r="J32" s="223">
        <v>115</v>
      </c>
      <c r="K32" s="378" t="s">
        <v>43</v>
      </c>
      <c r="L32" s="223">
        <v>115</v>
      </c>
      <c r="M32" s="223" t="s">
        <v>24</v>
      </c>
      <c r="N32" s="223">
        <v>115</v>
      </c>
      <c r="O32" s="295"/>
      <c r="P32" s="295"/>
      <c r="Q32" s="295"/>
      <c r="R32" s="295"/>
      <c r="S32" s="295"/>
      <c r="T32" s="11"/>
      <c r="U32" s="38"/>
    </row>
    <row r="33" spans="1:24" ht="24.95" customHeight="1" thickBot="1" x14ac:dyDescent="0.35">
      <c r="A33" s="159">
        <v>1</v>
      </c>
      <c r="B33" s="381"/>
      <c r="C33" s="382"/>
      <c r="D33" s="382"/>
      <c r="E33" s="382"/>
      <c r="F33" s="382"/>
      <c r="G33" s="383">
        <v>0.79166666666666663</v>
      </c>
      <c r="H33" s="270">
        <v>0.79861111111111116</v>
      </c>
      <c r="I33" s="270">
        <v>0.83333333333333337</v>
      </c>
      <c r="J33" s="237">
        <v>0.86805555555555547</v>
      </c>
      <c r="K33" s="383">
        <v>0.875</v>
      </c>
      <c r="L33" s="270">
        <v>0.88194444444444453</v>
      </c>
      <c r="M33" s="384">
        <v>0.91666666666666663</v>
      </c>
      <c r="N33" s="369" t="s">
        <v>11</v>
      </c>
      <c r="O33" s="270"/>
      <c r="P33" s="270"/>
      <c r="Q33" s="270"/>
      <c r="R33" s="270"/>
      <c r="S33" s="270"/>
      <c r="T33" s="385"/>
      <c r="U33" s="282" t="s">
        <v>118</v>
      </c>
    </row>
    <row r="34" spans="1:24" ht="24.95" customHeight="1" thickBot="1" x14ac:dyDescent="0.3">
      <c r="A34" s="1037" t="s">
        <v>3</v>
      </c>
      <c r="B34" s="321"/>
      <c r="C34" s="140"/>
      <c r="D34" s="140"/>
      <c r="E34" s="140"/>
      <c r="F34" s="140"/>
      <c r="G34" s="140"/>
      <c r="H34" s="140"/>
      <c r="I34" s="140"/>
      <c r="J34" s="140"/>
      <c r="K34" s="386"/>
      <c r="L34" s="386"/>
      <c r="M34" s="386"/>
      <c r="N34" s="386"/>
      <c r="O34" s="386"/>
      <c r="P34" s="386"/>
      <c r="Q34" s="386"/>
      <c r="R34" s="386"/>
      <c r="S34" s="386"/>
      <c r="T34" s="141"/>
      <c r="U34" s="1042" t="s">
        <v>5</v>
      </c>
    </row>
    <row r="35" spans="1:24" ht="24.95" customHeight="1" thickBot="1" x14ac:dyDescent="0.3">
      <c r="A35" s="1224"/>
      <c r="B35" s="233" t="s">
        <v>24</v>
      </c>
      <c r="C35" s="223">
        <v>115</v>
      </c>
      <c r="D35" s="295" t="s">
        <v>24</v>
      </c>
      <c r="E35" s="223">
        <v>115</v>
      </c>
      <c r="F35" s="295" t="s">
        <v>24</v>
      </c>
      <c r="G35" s="223">
        <v>115</v>
      </c>
      <c r="H35" s="295" t="s">
        <v>24</v>
      </c>
      <c r="I35" s="223">
        <v>115</v>
      </c>
      <c r="J35" s="295" t="s">
        <v>24</v>
      </c>
      <c r="K35" s="223">
        <v>115</v>
      </c>
      <c r="L35" s="223" t="s">
        <v>24</v>
      </c>
      <c r="M35" s="223">
        <v>115</v>
      </c>
      <c r="N35" s="223" t="s">
        <v>24</v>
      </c>
      <c r="O35" s="223">
        <v>115</v>
      </c>
      <c r="P35" s="295" t="s">
        <v>24</v>
      </c>
      <c r="Q35" s="223">
        <v>115</v>
      </c>
      <c r="R35" s="295" t="s">
        <v>24</v>
      </c>
      <c r="S35" s="223">
        <v>115</v>
      </c>
      <c r="T35" s="387" t="s">
        <v>24</v>
      </c>
      <c r="U35" s="1043"/>
    </row>
    <row r="36" spans="1:24" ht="24.95" customHeight="1" x14ac:dyDescent="0.25">
      <c r="A36" s="64">
        <v>2</v>
      </c>
      <c r="B36" s="1225" t="s">
        <v>117</v>
      </c>
      <c r="C36" s="1064"/>
      <c r="D36" s="1064"/>
      <c r="E36" s="1064"/>
      <c r="F36" s="1065"/>
      <c r="G36" s="156">
        <v>0.44444444444444442</v>
      </c>
      <c r="H36" s="156">
        <v>0.48611111111111099</v>
      </c>
      <c r="I36" s="157">
        <v>0.52777777777777801</v>
      </c>
      <c r="J36" s="388" t="s">
        <v>18</v>
      </c>
      <c r="K36" s="389">
        <v>0.625</v>
      </c>
      <c r="L36" s="59">
        <v>0.65972222222222221</v>
      </c>
      <c r="M36" s="390">
        <v>0.70833333333333337</v>
      </c>
      <c r="N36" s="1226" t="s">
        <v>117</v>
      </c>
      <c r="O36" s="1064"/>
      <c r="P36" s="1064"/>
      <c r="Q36" s="1064"/>
      <c r="R36" s="1064"/>
      <c r="S36" s="1064"/>
      <c r="T36" s="1227"/>
      <c r="U36" s="159">
        <v>4</v>
      </c>
    </row>
    <row r="37" spans="1:24" ht="24.95" customHeight="1" x14ac:dyDescent="0.25">
      <c r="A37" s="64">
        <v>3</v>
      </c>
      <c r="B37" s="65"/>
      <c r="C37" s="69">
        <v>0.28472222222222221</v>
      </c>
      <c r="D37" s="66">
        <v>0.3263888888888889</v>
      </c>
      <c r="E37" s="66">
        <v>0.36805555555555558</v>
      </c>
      <c r="F37" s="66">
        <v>0.40972222222222227</v>
      </c>
      <c r="G37" s="66">
        <v>0.4513888888888889</v>
      </c>
      <c r="H37" s="66">
        <v>0.49305555555555558</v>
      </c>
      <c r="I37" s="66">
        <v>0.53472222222222221</v>
      </c>
      <c r="J37" s="68">
        <v>0.57638888888888895</v>
      </c>
      <c r="K37" s="70" t="s">
        <v>18</v>
      </c>
      <c r="L37" s="69">
        <v>0.65277777777777779</v>
      </c>
      <c r="M37" s="66">
        <v>0.69097222222222221</v>
      </c>
      <c r="N37" s="391">
        <v>0.73611111111111116</v>
      </c>
      <c r="O37" s="66">
        <v>0.77083333333333337</v>
      </c>
      <c r="P37" s="66">
        <v>0.8125</v>
      </c>
      <c r="Q37" s="66">
        <v>0.86111111111111116</v>
      </c>
      <c r="R37" s="68">
        <v>0.89583333333333337</v>
      </c>
      <c r="S37" s="163" t="s">
        <v>11</v>
      </c>
      <c r="T37" s="2"/>
      <c r="U37" s="64">
        <v>13</v>
      </c>
    </row>
    <row r="38" spans="1:24" ht="24.95" customHeight="1" x14ac:dyDescent="0.25">
      <c r="A38" s="64">
        <v>4</v>
      </c>
      <c r="B38" s="65"/>
      <c r="C38" s="69">
        <v>0.2986111111111111</v>
      </c>
      <c r="D38" s="66">
        <v>0.34027777777777773</v>
      </c>
      <c r="E38" s="66">
        <v>0.38194444444444442</v>
      </c>
      <c r="F38" s="69">
        <v>0.4236111111111111</v>
      </c>
      <c r="G38" s="66">
        <v>0.46527777777777773</v>
      </c>
      <c r="H38" s="69">
        <v>0.50694444444444442</v>
      </c>
      <c r="I38" s="66">
        <v>0.54861111111111105</v>
      </c>
      <c r="J38" s="68">
        <v>0.59027777777777779</v>
      </c>
      <c r="K38" s="70" t="s">
        <v>18</v>
      </c>
      <c r="L38" s="69">
        <v>0.66666666666666663</v>
      </c>
      <c r="M38" s="69">
        <v>0.71527777777777779</v>
      </c>
      <c r="N38" s="391">
        <v>0.75694444444444453</v>
      </c>
      <c r="O38" s="357">
        <v>0.79166666666666663</v>
      </c>
      <c r="P38" s="66">
        <v>0.84375</v>
      </c>
      <c r="Q38" s="68">
        <v>0.88194444444444453</v>
      </c>
      <c r="R38" s="163" t="s">
        <v>11</v>
      </c>
      <c r="S38" s="69"/>
      <c r="T38" s="69"/>
      <c r="U38" s="64">
        <v>12</v>
      </c>
    </row>
    <row r="39" spans="1:24" ht="24.95" customHeight="1" x14ac:dyDescent="0.25">
      <c r="A39" s="64">
        <v>5</v>
      </c>
      <c r="B39" s="65"/>
      <c r="C39" s="69"/>
      <c r="D39" s="66"/>
      <c r="E39" s="66">
        <v>0.3923611111111111</v>
      </c>
      <c r="F39" s="69">
        <v>0.43402777777777773</v>
      </c>
      <c r="G39" s="66">
        <v>0.47569444444444442</v>
      </c>
      <c r="H39" s="69">
        <v>0.51736111111111105</v>
      </c>
      <c r="I39" s="66">
        <v>0.55902777777777779</v>
      </c>
      <c r="J39" s="68">
        <v>0.60069444444444442</v>
      </c>
      <c r="K39" s="70" t="s">
        <v>18</v>
      </c>
      <c r="L39" s="69">
        <v>0.68402777777777779</v>
      </c>
      <c r="M39" s="69">
        <v>0.72569444444444453</v>
      </c>
      <c r="N39" s="392">
        <v>0.76736111111111116</v>
      </c>
      <c r="O39" s="66">
        <v>0.80902777777777779</v>
      </c>
      <c r="P39" s="66">
        <v>0.85069444444444453</v>
      </c>
      <c r="Q39" s="69">
        <v>0.88888888888888884</v>
      </c>
      <c r="R39" s="66">
        <v>0.91666666666666663</v>
      </c>
      <c r="S39" s="68">
        <v>0.94444444444444453</v>
      </c>
      <c r="T39" s="181" t="s">
        <v>11</v>
      </c>
      <c r="U39" s="64">
        <v>12</v>
      </c>
    </row>
    <row r="40" spans="1:24" ht="24.95" customHeight="1" x14ac:dyDescent="0.25">
      <c r="A40" s="64">
        <v>6</v>
      </c>
      <c r="B40" s="1228" t="s">
        <v>116</v>
      </c>
      <c r="C40" s="1066"/>
      <c r="D40" s="1067"/>
      <c r="E40" s="23">
        <v>0.40277777777777779</v>
      </c>
      <c r="F40" s="23">
        <v>0.44444444444444398</v>
      </c>
      <c r="G40" s="23">
        <v>0.48611111111110999</v>
      </c>
      <c r="H40" s="23">
        <v>0.53472222222222221</v>
      </c>
      <c r="I40" s="24">
        <v>0.57638888888888895</v>
      </c>
      <c r="J40" s="70" t="s">
        <v>18</v>
      </c>
      <c r="K40" s="393">
        <v>0.67361111111111116</v>
      </c>
      <c r="L40" s="1229" t="s">
        <v>116</v>
      </c>
      <c r="M40" s="1066"/>
      <c r="N40" s="1066"/>
      <c r="O40" s="1066"/>
      <c r="P40" s="1066"/>
      <c r="Q40" s="1066"/>
      <c r="R40" s="1066"/>
      <c r="S40" s="1066"/>
      <c r="T40" s="1230"/>
      <c r="U40" s="64">
        <v>4</v>
      </c>
    </row>
    <row r="41" spans="1:24" ht="24.95" customHeight="1" x14ac:dyDescent="0.25">
      <c r="A41" s="64">
        <v>7</v>
      </c>
      <c r="B41" s="65"/>
      <c r="C41" s="69">
        <v>0.3263888888888889</v>
      </c>
      <c r="D41" s="66">
        <v>0.36805555555555558</v>
      </c>
      <c r="E41" s="66">
        <v>0.40972222222222227</v>
      </c>
      <c r="F41" s="69">
        <v>0.4513888888888889</v>
      </c>
      <c r="G41" s="66">
        <v>0.49305555555555558</v>
      </c>
      <c r="H41" s="69">
        <v>0.55902777777777779</v>
      </c>
      <c r="I41" s="66">
        <v>0.60069444444444442</v>
      </c>
      <c r="J41" s="68">
        <v>0.64236111111111105</v>
      </c>
      <c r="K41" s="70" t="s">
        <v>18</v>
      </c>
      <c r="L41" s="69">
        <v>0.70833333333333337</v>
      </c>
      <c r="M41" s="69">
        <v>0.75</v>
      </c>
      <c r="N41" s="392">
        <v>0.79166666666666663</v>
      </c>
      <c r="O41" s="66">
        <v>0.83333333333333337</v>
      </c>
      <c r="P41" s="66">
        <v>0.875</v>
      </c>
      <c r="Q41" s="69">
        <v>0.90972222222222221</v>
      </c>
      <c r="R41" s="68">
        <v>0.94444444444444453</v>
      </c>
      <c r="S41" s="163" t="s">
        <v>11</v>
      </c>
      <c r="T41" s="2"/>
      <c r="U41" s="64">
        <v>13</v>
      </c>
    </row>
    <row r="42" spans="1:24" ht="24.95" customHeight="1" thickBot="1" x14ac:dyDescent="0.3">
      <c r="A42" s="171">
        <v>8</v>
      </c>
      <c r="B42" s="287">
        <v>0.2986111111111111</v>
      </c>
      <c r="C42" s="84">
        <v>0.34027777777777773</v>
      </c>
      <c r="D42" s="82">
        <v>0.38194444444444442</v>
      </c>
      <c r="E42" s="82">
        <v>0.42708333333333331</v>
      </c>
      <c r="F42" s="84">
        <v>0.46875</v>
      </c>
      <c r="G42" s="82">
        <v>0.51041666666666663</v>
      </c>
      <c r="H42" s="83">
        <v>0.55208333333333337</v>
      </c>
      <c r="I42" s="288" t="s">
        <v>18</v>
      </c>
      <c r="J42" s="84">
        <v>0.61458333333333337</v>
      </c>
      <c r="K42" s="84">
        <v>0.65625</v>
      </c>
      <c r="L42" s="84">
        <v>0.69444444444444453</v>
      </c>
      <c r="M42" s="84">
        <v>0.73611111111111116</v>
      </c>
      <c r="N42" s="394">
        <v>0.77777777777777779</v>
      </c>
      <c r="O42" s="82">
        <v>0.81944444444444453</v>
      </c>
      <c r="P42" s="82">
        <v>0.86111111111111116</v>
      </c>
      <c r="Q42" s="83">
        <v>0.89583333333333337</v>
      </c>
      <c r="R42" s="186" t="s">
        <v>11</v>
      </c>
      <c r="S42" s="82"/>
      <c r="T42" s="82"/>
      <c r="U42" s="171">
        <v>13</v>
      </c>
    </row>
    <row r="43" spans="1:24" ht="24.95" customHeight="1" x14ac:dyDescent="0.25"/>
    <row r="44" spans="1:24" ht="24.95" customHeight="1" x14ac:dyDescent="0.25"/>
    <row r="45" spans="1:24" ht="24.95" customHeight="1" x14ac:dyDescent="0.25"/>
    <row r="46" spans="1:24" ht="18.75" x14ac:dyDescent="0.25">
      <c r="A46" s="1036" t="s">
        <v>0</v>
      </c>
      <c r="B46" s="1036"/>
      <c r="C46" s="1036"/>
      <c r="D46" s="1036"/>
      <c r="E46" s="1036"/>
      <c r="F46" s="1036"/>
      <c r="G46" s="1036"/>
      <c r="H46" s="1036"/>
      <c r="I46" s="1036"/>
      <c r="J46" s="1036"/>
      <c r="K46" s="1036"/>
      <c r="L46" s="1036"/>
      <c r="M46" s="1036"/>
      <c r="N46" s="1036"/>
      <c r="O46" s="1036"/>
      <c r="P46" s="1036"/>
      <c r="Q46" s="1036"/>
      <c r="R46" s="1036"/>
      <c r="S46" s="1036"/>
      <c r="T46" s="1036"/>
      <c r="U46" s="1036"/>
      <c r="V46" s="1036"/>
      <c r="W46" s="1036"/>
      <c r="X46" s="1036"/>
    </row>
    <row r="47" spans="1:24" ht="18.75" x14ac:dyDescent="0.25">
      <c r="A47" s="1036" t="s">
        <v>1</v>
      </c>
      <c r="B47" s="1036"/>
      <c r="C47" s="1036"/>
      <c r="D47" s="1036"/>
      <c r="E47" s="1036"/>
      <c r="F47" s="1036"/>
      <c r="G47" s="1036"/>
      <c r="H47" s="1036"/>
      <c r="I47" s="1036"/>
      <c r="J47" s="1036"/>
      <c r="K47" s="1036"/>
      <c r="L47" s="1036"/>
      <c r="M47" s="1036"/>
      <c r="N47" s="1036"/>
      <c r="O47" s="1036"/>
      <c r="P47" s="1036"/>
      <c r="Q47" s="1036"/>
      <c r="R47" s="1036"/>
      <c r="S47" s="1036"/>
      <c r="T47" s="1036"/>
      <c r="U47" s="1036"/>
      <c r="V47" s="1036"/>
      <c r="W47" s="1036"/>
      <c r="X47" s="1036"/>
    </row>
    <row r="48" spans="1:24" ht="19.5" thickBot="1" x14ac:dyDescent="0.35">
      <c r="A48" s="1" t="s">
        <v>2</v>
      </c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4"/>
      <c r="X48" s="5"/>
    </row>
    <row r="49" spans="1:24" ht="19.5" thickBot="1" x14ac:dyDescent="0.3">
      <c r="A49" s="1014" t="s">
        <v>3</v>
      </c>
      <c r="B49" s="1027" t="s">
        <v>4</v>
      </c>
      <c r="C49" s="1028"/>
      <c r="D49" s="1028"/>
      <c r="E49" s="1028"/>
      <c r="F49" s="1028"/>
      <c r="G49" s="1028"/>
      <c r="H49" s="1028"/>
      <c r="I49" s="1028"/>
      <c r="J49" s="1028"/>
      <c r="K49" s="1028"/>
      <c r="L49" s="1028"/>
      <c r="M49" s="1028"/>
      <c r="N49" s="1028"/>
      <c r="O49" s="1028"/>
      <c r="P49" s="1028"/>
      <c r="Q49" s="1028"/>
      <c r="R49" s="1028"/>
      <c r="S49" s="1028"/>
      <c r="T49" s="1028"/>
      <c r="U49" s="1028"/>
      <c r="V49" s="1029"/>
      <c r="W49" s="1076" t="s">
        <v>5</v>
      </c>
      <c r="X49" s="1044" t="s">
        <v>6</v>
      </c>
    </row>
    <row r="50" spans="1:24" ht="19.5" thickBot="1" x14ac:dyDescent="0.35">
      <c r="A50" s="1015"/>
      <c r="B50" s="6" t="s">
        <v>7</v>
      </c>
      <c r="C50" s="7" t="s">
        <v>8</v>
      </c>
      <c r="D50" s="7" t="s">
        <v>9</v>
      </c>
      <c r="E50" s="7" t="s">
        <v>7</v>
      </c>
      <c r="F50" s="7" t="s">
        <v>8</v>
      </c>
      <c r="G50" s="7" t="s">
        <v>9</v>
      </c>
      <c r="H50" s="7" t="s">
        <v>7</v>
      </c>
      <c r="I50" s="7" t="s">
        <v>8</v>
      </c>
      <c r="J50" s="7" t="s">
        <v>9</v>
      </c>
      <c r="K50" s="7" t="s">
        <v>7</v>
      </c>
      <c r="L50" s="7" t="s">
        <v>8</v>
      </c>
      <c r="M50" s="7" t="s">
        <v>9</v>
      </c>
      <c r="N50" s="7" t="s">
        <v>7</v>
      </c>
      <c r="O50" s="7" t="s">
        <v>8</v>
      </c>
      <c r="P50" s="7" t="s">
        <v>9</v>
      </c>
      <c r="Q50" s="7" t="s">
        <v>7</v>
      </c>
      <c r="R50" s="8" t="s">
        <v>9</v>
      </c>
      <c r="S50" s="9"/>
      <c r="T50" s="10"/>
      <c r="U50" s="10"/>
      <c r="V50" s="11"/>
      <c r="W50" s="1077"/>
      <c r="X50" s="1045"/>
    </row>
    <row r="51" spans="1:24" ht="18.75" x14ac:dyDescent="0.3">
      <c r="A51" s="12">
        <v>1</v>
      </c>
      <c r="B51" s="13"/>
      <c r="C51" s="14"/>
      <c r="D51" s="14">
        <v>0.2673611111111111</v>
      </c>
      <c r="E51" s="14">
        <f>D51+TIME(1,30,0)</f>
        <v>0.3298611111111111</v>
      </c>
      <c r="F51" s="14"/>
      <c r="G51" s="14">
        <f>E51+TIME(1,50,0)</f>
        <v>0.40625</v>
      </c>
      <c r="H51" s="14">
        <f>G51+TIME(1,50,0)</f>
        <v>0.4826388888888889</v>
      </c>
      <c r="I51" s="14"/>
      <c r="J51" s="14">
        <f>H51+TIME(1,30,0)</f>
        <v>0.54513888888888884</v>
      </c>
      <c r="K51" s="15">
        <f>J51+TIME(1,30,0)</f>
        <v>0.60763888888888884</v>
      </c>
      <c r="L51" s="1168" t="s">
        <v>10</v>
      </c>
      <c r="M51" s="1169"/>
      <c r="N51" s="14">
        <f>K51+TIME(1,35,0)</f>
        <v>0.67361111111111105</v>
      </c>
      <c r="O51" s="14"/>
      <c r="P51" s="14">
        <f>N51+TIME(1,30,0)</f>
        <v>0.73611111111111105</v>
      </c>
      <c r="Q51" s="14">
        <f>P51+TIME(1,40,0)</f>
        <v>0.80555555555555547</v>
      </c>
      <c r="R51" s="16">
        <f>Q51+TIME(1,20,0)</f>
        <v>0.86111111111111105</v>
      </c>
      <c r="S51" s="17" t="s">
        <v>11</v>
      </c>
      <c r="T51" s="18"/>
      <c r="U51" s="18"/>
      <c r="V51" s="19"/>
      <c r="W51" s="20">
        <v>8</v>
      </c>
      <c r="X51" s="12">
        <v>2</v>
      </c>
    </row>
    <row r="52" spans="1:24" ht="18.75" x14ac:dyDescent="0.3">
      <c r="A52" s="21">
        <v>2</v>
      </c>
      <c r="B52" s="22"/>
      <c r="C52" s="23"/>
      <c r="D52" s="23">
        <v>0.28125</v>
      </c>
      <c r="E52" s="23">
        <f>D52+TIME(1,30,0)</f>
        <v>0.34375</v>
      </c>
      <c r="F52" s="23"/>
      <c r="G52" s="23">
        <f>E52+TIME(1,55,0)</f>
        <v>0.4236111111111111</v>
      </c>
      <c r="H52" s="24">
        <f>G52+TIME(1,30,0)</f>
        <v>0.4861111111111111</v>
      </c>
      <c r="I52" s="1074" t="s">
        <v>10</v>
      </c>
      <c r="J52" s="1075"/>
      <c r="K52" s="23">
        <f>H52+TIME(1,55,0)</f>
        <v>0.56597222222222221</v>
      </c>
      <c r="L52" s="23"/>
      <c r="M52" s="23">
        <f>K52+TIME(1,35,0)</f>
        <v>0.63194444444444442</v>
      </c>
      <c r="N52" s="23">
        <f>M52+TIME(1,50,0)</f>
        <v>0.70833333333333326</v>
      </c>
      <c r="O52" s="23"/>
      <c r="P52" s="23">
        <f>N52+TIME(1,30,0)</f>
        <v>0.77083333333333326</v>
      </c>
      <c r="Q52" s="23">
        <f>P52+TIME(1,30,0)</f>
        <v>0.83333333333333326</v>
      </c>
      <c r="R52" s="25">
        <f>Q52+TIME(1,20,0)</f>
        <v>0.88888888888888884</v>
      </c>
      <c r="S52" s="26" t="s">
        <v>11</v>
      </c>
      <c r="T52" s="27"/>
      <c r="U52" s="27"/>
      <c r="V52" s="28"/>
      <c r="W52" s="29">
        <v>8</v>
      </c>
      <c r="X52" s="21">
        <v>2</v>
      </c>
    </row>
    <row r="53" spans="1:24" ht="18.75" x14ac:dyDescent="0.3">
      <c r="A53" s="21">
        <v>3</v>
      </c>
      <c r="B53" s="22"/>
      <c r="C53" s="30"/>
      <c r="D53" s="23">
        <v>0.2951388888888889</v>
      </c>
      <c r="E53" s="23">
        <f>D53+TIME(1,35,0)</f>
        <v>0.3611111111111111</v>
      </c>
      <c r="F53" s="30"/>
      <c r="G53" s="23">
        <f>E53+TIME(1,55,0)</f>
        <v>0.44097222222222221</v>
      </c>
      <c r="H53" s="23">
        <f>G53+TIME(1,40,0)</f>
        <v>0.51041666666666663</v>
      </c>
      <c r="I53" s="30"/>
      <c r="J53" s="23">
        <f>H53+TIME(1,30,0)</f>
        <v>0.57291666666666663</v>
      </c>
      <c r="K53" s="24">
        <f>J53+TIME(1,30,0)</f>
        <v>0.63541666666666663</v>
      </c>
      <c r="L53" s="1074" t="s">
        <v>10</v>
      </c>
      <c r="M53" s="1075"/>
      <c r="N53" s="23">
        <f>K53+TIME(2,5,0)</f>
        <v>0.72222222222222221</v>
      </c>
      <c r="O53" s="23"/>
      <c r="P53" s="23">
        <f>N53+TIME(1,30,0)</f>
        <v>0.78472222222222221</v>
      </c>
      <c r="Q53" s="23">
        <f>P53+TIME(1,40,0)</f>
        <v>0.85416666666666663</v>
      </c>
      <c r="R53" s="25">
        <f>Q53+TIME(1,10,0)</f>
        <v>0.90277777777777779</v>
      </c>
      <c r="S53" s="25" t="s">
        <v>11</v>
      </c>
      <c r="T53" s="31"/>
      <c r="U53" s="31"/>
      <c r="V53" s="32"/>
      <c r="W53" s="29">
        <v>8</v>
      </c>
      <c r="X53" s="21">
        <v>2</v>
      </c>
    </row>
    <row r="54" spans="1:24" ht="18.75" x14ac:dyDescent="0.3">
      <c r="A54" s="21">
        <v>4</v>
      </c>
      <c r="B54" s="22"/>
      <c r="C54" s="23">
        <v>0.30555555555555552</v>
      </c>
      <c r="D54" s="23">
        <v>0.30902777777777779</v>
      </c>
      <c r="E54" s="23">
        <f>D54+TIME(1,35,0)</f>
        <v>0.375</v>
      </c>
      <c r="F54" s="23">
        <f>E54+TIME(1,55,0)</f>
        <v>0.4548611111111111</v>
      </c>
      <c r="G54" s="23">
        <f>E54+TIME(2,0,0)</f>
        <v>0.45833333333333331</v>
      </c>
      <c r="H54" s="24">
        <f>G54+TIME(1,30,0)</f>
        <v>0.52083333333333326</v>
      </c>
      <c r="I54" s="1074" t="s">
        <v>10</v>
      </c>
      <c r="J54" s="1075"/>
      <c r="K54" s="23">
        <f>H54+TIME(1,35,0)</f>
        <v>0.58680555555555547</v>
      </c>
      <c r="L54" s="23">
        <f>K54+TIME(1,30,0)</f>
        <v>0.64930555555555547</v>
      </c>
      <c r="M54" s="23">
        <f>K54+TIME(1,35,0)</f>
        <v>0.65277777777777768</v>
      </c>
      <c r="N54" s="23">
        <f>M54+TIME(1,55,0)</f>
        <v>0.73263888888888884</v>
      </c>
      <c r="O54" s="23">
        <f>N54+TIME(1,30,0)</f>
        <v>0.79513888888888884</v>
      </c>
      <c r="P54" s="23">
        <f>N54+TIME(1,40,0)</f>
        <v>0.80208333333333326</v>
      </c>
      <c r="Q54" s="24">
        <f>P54+TIME(1,25,0)</f>
        <v>0.86111111111111105</v>
      </c>
      <c r="R54" s="33" t="s">
        <v>11</v>
      </c>
      <c r="S54" s="34"/>
      <c r="T54" s="35"/>
      <c r="U54" s="35"/>
      <c r="V54" s="36"/>
      <c r="W54" s="29">
        <v>7</v>
      </c>
      <c r="X54" s="365" t="s">
        <v>12</v>
      </c>
    </row>
    <row r="55" spans="1:24" ht="18.75" x14ac:dyDescent="0.3">
      <c r="A55" s="342">
        <v>5</v>
      </c>
      <c r="B55" s="1239" t="s">
        <v>13</v>
      </c>
      <c r="C55" s="1240"/>
      <c r="D55" s="343">
        <v>0.32291666666666669</v>
      </c>
      <c r="E55" s="343">
        <f>D55+TIME(1,45,0)</f>
        <v>0.39583333333333337</v>
      </c>
      <c r="F55" s="344"/>
      <c r="G55" s="343">
        <f>E55+TIME(1,55,0)</f>
        <v>0.47569444444444448</v>
      </c>
      <c r="H55" s="343">
        <f>G55+TIME(1,30,0)</f>
        <v>0.53819444444444442</v>
      </c>
      <c r="I55" s="343"/>
      <c r="J55" s="345">
        <f>H55+TIME(1,40,0)</f>
        <v>0.60763888888888884</v>
      </c>
      <c r="K55" s="1237" t="s">
        <v>10</v>
      </c>
      <c r="L55" s="1238"/>
      <c r="M55" s="343">
        <f>J55+TIME(1,35,0)</f>
        <v>0.67361111111111105</v>
      </c>
      <c r="N55" s="343">
        <f>M55+TIME(1,50,0)</f>
        <v>0.75</v>
      </c>
      <c r="O55" s="343"/>
      <c r="P55" s="343">
        <f>N55+TIME(1,30,0)</f>
        <v>0.8125</v>
      </c>
      <c r="Q55" s="343">
        <f>P55+TIME(1,30,0)</f>
        <v>0.875</v>
      </c>
      <c r="R55" s="345">
        <f>Q55+TIME(1,10,0)</f>
        <v>0.92361111111111116</v>
      </c>
      <c r="S55" s="346" t="s">
        <v>11</v>
      </c>
      <c r="T55" s="347"/>
      <c r="U55" s="347"/>
      <c r="V55" s="348"/>
      <c r="W55" s="29">
        <v>8</v>
      </c>
      <c r="X55" s="21">
        <v>2</v>
      </c>
    </row>
    <row r="56" spans="1:24" ht="18.75" x14ac:dyDescent="0.3">
      <c r="A56" s="342">
        <v>6</v>
      </c>
      <c r="B56" s="349">
        <v>0.27430555555555552</v>
      </c>
      <c r="C56" s="343"/>
      <c r="D56" s="343">
        <v>0.33680555555555558</v>
      </c>
      <c r="E56" s="343">
        <f>D56+TIME(1,50,0)</f>
        <v>0.41319444444444448</v>
      </c>
      <c r="F56" s="343"/>
      <c r="G56" s="343">
        <f>E56+TIME(1,55,0)</f>
        <v>0.49305555555555558</v>
      </c>
      <c r="H56" s="345">
        <f>G56+TIME(1,30,0)</f>
        <v>0.55555555555555558</v>
      </c>
      <c r="I56" s="1237" t="s">
        <v>10</v>
      </c>
      <c r="J56" s="1238"/>
      <c r="K56" s="343">
        <f>H56+TIME(1,25,0)</f>
        <v>0.61458333333333337</v>
      </c>
      <c r="L56" s="343"/>
      <c r="M56" s="343">
        <f>K56+TIME(1,50,0)</f>
        <v>0.69097222222222232</v>
      </c>
      <c r="N56" s="343">
        <f>M56+TIME(1,45,0)</f>
        <v>0.76388888888888895</v>
      </c>
      <c r="O56" s="350"/>
      <c r="P56" s="343">
        <f>N56+TIME(1,30,0)</f>
        <v>0.82638888888888895</v>
      </c>
      <c r="Q56" s="345">
        <f>P56+TIME(1,20,0)</f>
        <v>0.88194444444444453</v>
      </c>
      <c r="R56" s="349" t="s">
        <v>11</v>
      </c>
      <c r="S56" s="351"/>
      <c r="T56" s="347"/>
      <c r="U56" s="347"/>
      <c r="V56" s="348"/>
      <c r="W56" s="37">
        <v>8</v>
      </c>
      <c r="X56" s="21">
        <v>2</v>
      </c>
    </row>
    <row r="57" spans="1:24" ht="18.75" x14ac:dyDescent="0.3">
      <c r="A57" s="342">
        <v>7</v>
      </c>
      <c r="B57" s="349">
        <v>0.28472222222222221</v>
      </c>
      <c r="C57" s="343">
        <v>0.35069444444444442</v>
      </c>
      <c r="D57" s="343">
        <v>0.35416666666666669</v>
      </c>
      <c r="E57" s="343">
        <f>D57+TIME(1,45,0)</f>
        <v>0.42708333333333337</v>
      </c>
      <c r="F57" s="343"/>
      <c r="G57" s="345">
        <f>E57+TIME(1,35,0)</f>
        <v>0.49305555555555558</v>
      </c>
      <c r="H57" s="1237" t="s">
        <v>10</v>
      </c>
      <c r="I57" s="1238"/>
      <c r="J57" s="343">
        <f>G57+TIME(2,25,0)</f>
        <v>0.59375</v>
      </c>
      <c r="K57" s="343">
        <f>J57+TIME(1,30,0)</f>
        <v>0.65625</v>
      </c>
      <c r="L57" s="343"/>
      <c r="M57" s="343">
        <f>K57+TIME(1,30,0)</f>
        <v>0.71875</v>
      </c>
      <c r="N57" s="343">
        <f>M57+TIME(1,40,0)</f>
        <v>0.78819444444444442</v>
      </c>
      <c r="O57" s="335"/>
      <c r="P57" s="343">
        <f>N57+TIME(1,15,0)</f>
        <v>0.84027777777777779</v>
      </c>
      <c r="Q57" s="345">
        <f>P58+TIME(1,0,0)</f>
        <v>0.89583333333333337</v>
      </c>
      <c r="R57" s="349" t="s">
        <v>11</v>
      </c>
      <c r="S57" s="351"/>
      <c r="T57" s="347"/>
      <c r="U57" s="347"/>
      <c r="V57" s="348"/>
      <c r="W57" s="37">
        <v>8</v>
      </c>
      <c r="X57" s="21">
        <v>2</v>
      </c>
    </row>
    <row r="58" spans="1:24" ht="18.75" x14ac:dyDescent="0.3">
      <c r="A58" s="342">
        <v>8</v>
      </c>
      <c r="B58" s="349">
        <v>0.30208333333333331</v>
      </c>
      <c r="C58" s="352" t="s">
        <v>14</v>
      </c>
      <c r="D58" s="353">
        <v>0.3888888888888889</v>
      </c>
      <c r="E58" s="353">
        <f>D58+TIME(1,25,0)</f>
        <v>0.44791666666666669</v>
      </c>
      <c r="F58" s="343"/>
      <c r="G58" s="343">
        <f>E58+TIME(1,40,0)</f>
        <v>0.51736111111111116</v>
      </c>
      <c r="H58" s="345">
        <f>G58+TIME(1,35,0)</f>
        <v>0.58333333333333337</v>
      </c>
      <c r="I58" s="1237" t="s">
        <v>10</v>
      </c>
      <c r="J58" s="1238"/>
      <c r="K58" s="343">
        <f>H58+TIME(1,20,0)</f>
        <v>0.63888888888888895</v>
      </c>
      <c r="L58" s="343"/>
      <c r="M58" s="343">
        <f>K58+TIME(1,35,0)</f>
        <v>0.70486111111111116</v>
      </c>
      <c r="N58" s="343">
        <f>M58+TIME(1,45,0)</f>
        <v>0.77777777777777779</v>
      </c>
      <c r="O58" s="352" t="s">
        <v>14</v>
      </c>
      <c r="P58" s="343">
        <f>N58+TIME(1,50,0)</f>
        <v>0.85416666666666674</v>
      </c>
      <c r="Q58" s="345">
        <f>P57+TIME(1,10,0)</f>
        <v>0.88888888888888895</v>
      </c>
      <c r="R58" s="349" t="s">
        <v>11</v>
      </c>
      <c r="S58" s="351"/>
      <c r="T58" s="347"/>
      <c r="U58" s="347"/>
      <c r="V58" s="348"/>
      <c r="W58" s="37">
        <v>8</v>
      </c>
      <c r="X58" s="21">
        <v>2</v>
      </c>
    </row>
    <row r="59" spans="1:24" ht="19.5" thickBot="1" x14ac:dyDescent="0.35">
      <c r="A59" s="323">
        <v>9</v>
      </c>
      <c r="B59" s="324">
        <v>0.3125</v>
      </c>
      <c r="C59" s="325">
        <v>0.36805555555555558</v>
      </c>
      <c r="D59" s="325">
        <v>0.37152777777777773</v>
      </c>
      <c r="E59" s="325">
        <f>D59+TIME(2,10,0)</f>
        <v>0.46180555555555552</v>
      </c>
      <c r="F59" s="326">
        <f>E59+TIME(1,35,0)</f>
        <v>0.52777777777777779</v>
      </c>
      <c r="G59" s="1068" t="s">
        <v>10</v>
      </c>
      <c r="H59" s="1068"/>
      <c r="I59" s="325">
        <f>F59+TIME(1,55,0)</f>
        <v>0.60763888888888884</v>
      </c>
      <c r="J59" s="325">
        <f>I59+TIME(0,5,0)</f>
        <v>0.61111111111111105</v>
      </c>
      <c r="K59" s="325">
        <f>I59+TIME(1,55,0)</f>
        <v>0.6875</v>
      </c>
      <c r="L59" s="325">
        <f>K59+TIME(1,30,0)</f>
        <v>0.75</v>
      </c>
      <c r="M59" s="325">
        <f>K59+TIME(1,35,0)</f>
        <v>0.75347222222222221</v>
      </c>
      <c r="N59" s="325">
        <f>M59+TIME(1,30,0)</f>
        <v>0.81597222222222221</v>
      </c>
      <c r="O59" s="325">
        <f>N59+TIME(1,20,0)</f>
        <v>0.87152777777777779</v>
      </c>
      <c r="P59" s="325">
        <f>O59+TIME(0,5,0)</f>
        <v>0.875</v>
      </c>
      <c r="Q59" s="326">
        <f>P59+TIME(1,0,0)</f>
        <v>0.91666666666666663</v>
      </c>
      <c r="R59" s="327" t="s">
        <v>11</v>
      </c>
      <c r="S59" s="328"/>
      <c r="T59" s="329"/>
      <c r="U59" s="329"/>
      <c r="V59" s="330"/>
      <c r="W59" s="45">
        <v>8</v>
      </c>
      <c r="X59" s="363" t="s">
        <v>15</v>
      </c>
    </row>
    <row r="60" spans="1:24" ht="18.75" x14ac:dyDescent="0.3">
      <c r="A60" s="331"/>
      <c r="B60" s="332"/>
      <c r="C60" s="333"/>
      <c r="D60" s="334"/>
      <c r="E60" s="332"/>
      <c r="F60" s="333"/>
      <c r="G60" s="332"/>
      <c r="H60" s="332"/>
      <c r="I60" s="334"/>
      <c r="J60" s="334"/>
      <c r="K60" s="334"/>
      <c r="L60" s="334"/>
      <c r="M60" s="334"/>
      <c r="N60" s="334"/>
      <c r="O60" s="334"/>
      <c r="P60" s="334"/>
      <c r="Q60" s="334"/>
      <c r="R60" s="334"/>
      <c r="S60" s="332"/>
      <c r="T60" s="335"/>
      <c r="U60" s="332"/>
      <c r="V60" s="332"/>
      <c r="W60" s="48"/>
      <c r="X60" s="49"/>
    </row>
    <row r="61" spans="1:24" ht="19.5" thickBot="1" x14ac:dyDescent="0.35">
      <c r="A61" s="336" t="s">
        <v>16</v>
      </c>
      <c r="B61" s="334"/>
      <c r="C61" s="336"/>
      <c r="D61" s="336"/>
      <c r="E61" s="336"/>
      <c r="F61" s="336"/>
      <c r="G61" s="336"/>
      <c r="H61" s="336"/>
      <c r="I61" s="336"/>
      <c r="J61" s="336"/>
      <c r="K61" s="336"/>
      <c r="L61" s="336"/>
      <c r="M61" s="336"/>
      <c r="N61" s="336"/>
      <c r="O61" s="336"/>
      <c r="P61" s="336"/>
      <c r="Q61" s="336"/>
      <c r="R61" s="336"/>
      <c r="S61" s="334"/>
      <c r="T61" s="334"/>
      <c r="U61" s="334"/>
      <c r="V61" s="332"/>
      <c r="W61" s="48"/>
      <c r="X61" s="49"/>
    </row>
    <row r="62" spans="1:24" ht="19.5" thickBot="1" x14ac:dyDescent="0.3">
      <c r="A62" s="1069" t="s">
        <v>3</v>
      </c>
      <c r="B62" s="1071" t="s">
        <v>4</v>
      </c>
      <c r="C62" s="1072"/>
      <c r="D62" s="1072"/>
      <c r="E62" s="1072"/>
      <c r="F62" s="1072"/>
      <c r="G62" s="1072"/>
      <c r="H62" s="1072"/>
      <c r="I62" s="1072"/>
      <c r="J62" s="1072"/>
      <c r="K62" s="1072"/>
      <c r="L62" s="1072"/>
      <c r="M62" s="1072"/>
      <c r="N62" s="1072"/>
      <c r="O62" s="1072"/>
      <c r="P62" s="1072"/>
      <c r="Q62" s="1072"/>
      <c r="R62" s="1072"/>
      <c r="S62" s="1072"/>
      <c r="T62" s="1072"/>
      <c r="U62" s="1072"/>
      <c r="V62" s="1073"/>
      <c r="W62" s="1062" t="s">
        <v>17</v>
      </c>
      <c r="X62" s="1044" t="s">
        <v>6</v>
      </c>
    </row>
    <row r="63" spans="1:24" ht="19.5" thickBot="1" x14ac:dyDescent="0.35">
      <c r="A63" s="1070"/>
      <c r="B63" s="337" t="s">
        <v>7</v>
      </c>
      <c r="C63" s="338" t="s">
        <v>8</v>
      </c>
      <c r="D63" s="339" t="s">
        <v>9</v>
      </c>
      <c r="E63" s="339" t="s">
        <v>7</v>
      </c>
      <c r="F63" s="340"/>
      <c r="G63" s="339" t="s">
        <v>8</v>
      </c>
      <c r="H63" s="339" t="s">
        <v>9</v>
      </c>
      <c r="I63" s="339" t="s">
        <v>7</v>
      </c>
      <c r="J63" s="339" t="s">
        <v>8</v>
      </c>
      <c r="K63" s="339" t="s">
        <v>9</v>
      </c>
      <c r="L63" s="339" t="s">
        <v>7</v>
      </c>
      <c r="M63" s="339" t="s">
        <v>8</v>
      </c>
      <c r="N63" s="339" t="s">
        <v>9</v>
      </c>
      <c r="O63" s="339" t="s">
        <v>7</v>
      </c>
      <c r="P63" s="339" t="s">
        <v>8</v>
      </c>
      <c r="Q63" s="339" t="s">
        <v>9</v>
      </c>
      <c r="R63" s="339" t="s">
        <v>7</v>
      </c>
      <c r="S63" s="339" t="s">
        <v>8</v>
      </c>
      <c r="T63" s="339" t="s">
        <v>9</v>
      </c>
      <c r="U63" s="339" t="s">
        <v>7</v>
      </c>
      <c r="V63" s="341"/>
      <c r="W63" s="1063"/>
      <c r="X63" s="1045"/>
    </row>
    <row r="64" spans="1:24" ht="18.75" x14ac:dyDescent="0.3">
      <c r="A64" s="53">
        <v>1</v>
      </c>
      <c r="B64" s="54"/>
      <c r="C64" s="55"/>
      <c r="D64" s="55">
        <v>0.29166666666666669</v>
      </c>
      <c r="E64" s="55">
        <f>D64+TIME(1,20,0)</f>
        <v>0.34722222222222221</v>
      </c>
      <c r="F64" s="56"/>
      <c r="G64" s="55"/>
      <c r="H64" s="55">
        <f>E64+TIME(1,25,0)</f>
        <v>0.40625</v>
      </c>
      <c r="I64" s="55">
        <f>H64+TIME(1,45,0)</f>
        <v>0.47916666666666669</v>
      </c>
      <c r="J64" s="57"/>
      <c r="K64" s="58">
        <f>I64+TIME(1,10,0)</f>
        <v>0.52777777777777779</v>
      </c>
      <c r="L64" s="1064" t="s">
        <v>18</v>
      </c>
      <c r="M64" s="1065"/>
      <c r="N64" s="59">
        <f>K64+TIME(1,20,0)</f>
        <v>0.58333333333333337</v>
      </c>
      <c r="O64" s="59">
        <f>N64+TIME(2,0,0)</f>
        <v>0.66666666666666674</v>
      </c>
      <c r="P64" s="60"/>
      <c r="Q64" s="59">
        <f>O64+TIME(1,10,0)</f>
        <v>0.7152777777777779</v>
      </c>
      <c r="R64" s="59">
        <f>Q64+TIME(1,20,0)</f>
        <v>0.77083333333333348</v>
      </c>
      <c r="S64" s="61" t="s">
        <v>14</v>
      </c>
      <c r="T64" s="59">
        <f>R64+TIME(2,0,0)</f>
        <v>0.85416666666666685</v>
      </c>
      <c r="U64" s="58">
        <f>T64+TIME(1,0,0)</f>
        <v>0.89583333333333348</v>
      </c>
      <c r="V64" s="62" t="s">
        <v>11</v>
      </c>
      <c r="W64" s="63">
        <v>9</v>
      </c>
      <c r="X64" s="364" t="s">
        <v>15</v>
      </c>
    </row>
    <row r="65" spans="1:29" ht="18.75" x14ac:dyDescent="0.3">
      <c r="A65" s="64">
        <v>2</v>
      </c>
      <c r="B65" s="65"/>
      <c r="C65" s="66">
        <v>0.30902777777777779</v>
      </c>
      <c r="D65" s="66">
        <v>0.3125</v>
      </c>
      <c r="E65" s="66">
        <f>D65+TIME(1,25,0)</f>
        <v>0.37152777777777779</v>
      </c>
      <c r="F65" s="67" t="s">
        <v>14</v>
      </c>
      <c r="G65" s="66">
        <f>E65+TIME(2,0,0)</f>
        <v>0.4548611111111111</v>
      </c>
      <c r="H65" s="66">
        <f>E65+TIME(2,5,0)</f>
        <v>0.45833333333333337</v>
      </c>
      <c r="I65" s="66">
        <f>H65+TIME(1,30,0)</f>
        <v>0.52083333333333337</v>
      </c>
      <c r="J65" s="68">
        <f>I65+TIME(1,10,0)</f>
        <v>0.56944444444444453</v>
      </c>
      <c r="K65" s="1066" t="s">
        <v>18</v>
      </c>
      <c r="L65" s="1067"/>
      <c r="M65" s="69">
        <f>J65+TIME(1,45,0)</f>
        <v>0.64236111111111116</v>
      </c>
      <c r="N65" s="69">
        <f>J65+TIME(1,50,0)</f>
        <v>0.64583333333333348</v>
      </c>
      <c r="O65" s="69">
        <f>N65+TIME(1,25,0)</f>
        <v>0.70486111111111127</v>
      </c>
      <c r="P65" s="69">
        <f>O65+TIME(1,10,0)</f>
        <v>0.75347222222222243</v>
      </c>
      <c r="Q65" s="69">
        <f>O65+TIME(1,15,0)</f>
        <v>0.75694444444444464</v>
      </c>
      <c r="R65" s="69">
        <f>Q65+TIME(1,15,0)</f>
        <v>0.80902777777777801</v>
      </c>
      <c r="S65" s="68">
        <f>R65+TIME(1,0,0)</f>
        <v>0.85069444444444464</v>
      </c>
      <c r="T65" s="70" t="s">
        <v>11</v>
      </c>
      <c r="U65" s="5"/>
      <c r="V65" s="71"/>
      <c r="W65" s="72">
        <v>8</v>
      </c>
      <c r="X65" s="365" t="s">
        <v>12</v>
      </c>
    </row>
    <row r="66" spans="1:29" ht="18.75" x14ac:dyDescent="0.3">
      <c r="A66" s="73">
        <v>3</v>
      </c>
      <c r="B66" s="74"/>
      <c r="C66" s="75"/>
      <c r="D66" s="23">
        <v>0.33333333333333331</v>
      </c>
      <c r="E66" s="66">
        <f>D66+TIME(1,30,0)</f>
        <v>0.39583333333333331</v>
      </c>
      <c r="F66" s="66"/>
      <c r="G66" s="27"/>
      <c r="H66" s="66">
        <f>E66+TIME(1,0,0)</f>
        <v>0.4375</v>
      </c>
      <c r="I66" s="68">
        <f>H66+TIME(1,20,0)</f>
        <v>0.49305555555555558</v>
      </c>
      <c r="J66" s="1066" t="s">
        <v>18</v>
      </c>
      <c r="K66" s="1067"/>
      <c r="L66" s="69">
        <f>I66+TIME(1,40,0)</f>
        <v>0.5625</v>
      </c>
      <c r="M66" s="5"/>
      <c r="N66" s="69">
        <f>L66+TIME(1,30,0)</f>
        <v>0.625</v>
      </c>
      <c r="O66" s="69">
        <f t="shared" ref="O66:O67" si="0">N66+TIME(1,30,0)</f>
        <v>0.6875</v>
      </c>
      <c r="P66" s="76"/>
      <c r="Q66" s="69">
        <f>O66+TIME(1,10,0)</f>
        <v>0.73611111111111116</v>
      </c>
      <c r="R66" s="69">
        <f>Q66+TIME(1,20,0)</f>
        <v>0.79166666666666674</v>
      </c>
      <c r="S66" s="76"/>
      <c r="T66" s="69">
        <f>R66+TIME(1,0,0)</f>
        <v>0.83333333333333337</v>
      </c>
      <c r="U66" s="68">
        <f>T66+TIME(1,0,0)</f>
        <v>0.875</v>
      </c>
      <c r="V66" s="77" t="s">
        <v>11</v>
      </c>
      <c r="W66" s="78">
        <v>9</v>
      </c>
      <c r="X66" s="21">
        <v>2</v>
      </c>
    </row>
    <row r="67" spans="1:29" ht="18.75" x14ac:dyDescent="0.3">
      <c r="A67" s="73">
        <v>4</v>
      </c>
      <c r="B67" s="79">
        <v>0.29166666666666669</v>
      </c>
      <c r="C67" s="75"/>
      <c r="D67" s="66">
        <f>B67+TIME(1,30,0)</f>
        <v>0.35416666666666669</v>
      </c>
      <c r="E67" s="66">
        <f>D67+TIME(1,30,0)</f>
        <v>0.41666666666666669</v>
      </c>
      <c r="F67" s="5"/>
      <c r="G67" s="27"/>
      <c r="H67" s="68">
        <f>E67+TIME(1,20,0)</f>
        <v>0.47222222222222221</v>
      </c>
      <c r="I67" s="1066" t="s">
        <v>18</v>
      </c>
      <c r="J67" s="1067"/>
      <c r="K67" s="66">
        <f>H67+TIME(1,40,0)</f>
        <v>0.54166666666666663</v>
      </c>
      <c r="L67" s="66">
        <f>K67+TIME(1,30,0)</f>
        <v>0.60416666666666663</v>
      </c>
      <c r="M67" s="76"/>
      <c r="N67" s="66">
        <f>L67+TIME(1,30,0)</f>
        <v>0.66666666666666663</v>
      </c>
      <c r="O67" s="69">
        <f t="shared" si="0"/>
        <v>0.72916666666666663</v>
      </c>
      <c r="P67" s="76"/>
      <c r="Q67" s="69">
        <f>O67+TIME(1,10,0)</f>
        <v>0.77777777777777779</v>
      </c>
      <c r="R67" s="69">
        <f>Q67+TIME(1,20,0)</f>
        <v>0.83333333333333337</v>
      </c>
      <c r="S67" s="5"/>
      <c r="T67" s="68">
        <f>R67+TIME(1,0,0)</f>
        <v>0.875</v>
      </c>
      <c r="U67" s="33" t="s">
        <v>11</v>
      </c>
      <c r="V67" s="71"/>
      <c r="W67" s="72">
        <v>9</v>
      </c>
      <c r="X67" s="21">
        <v>2</v>
      </c>
    </row>
    <row r="68" spans="1:29" ht="19.5" thickBot="1" x14ac:dyDescent="0.35">
      <c r="A68" s="40">
        <v>5</v>
      </c>
      <c r="B68" s="80">
        <v>0.31944444444444448</v>
      </c>
      <c r="C68" s="81"/>
      <c r="D68" s="82">
        <f>B68+TIME(1,20,0)</f>
        <v>0.375</v>
      </c>
      <c r="E68" s="82">
        <f>D68+TIME(1,30,0)</f>
        <v>0.4375</v>
      </c>
      <c r="F68" s="82"/>
      <c r="G68" s="81"/>
      <c r="H68" s="82">
        <f>E68+TIME(1,30,0)</f>
        <v>0.5</v>
      </c>
      <c r="I68" s="83">
        <f>H68+TIME(1,20,0)</f>
        <v>0.55555555555555558</v>
      </c>
      <c r="J68" s="1233" t="s">
        <v>18</v>
      </c>
      <c r="K68" s="1234"/>
      <c r="L68" s="84">
        <f>I68+TIME(1,55,0)</f>
        <v>0.63541666666666674</v>
      </c>
      <c r="M68" s="85"/>
      <c r="N68" s="84">
        <f>L68+TIME(1,20,0)</f>
        <v>0.69097222222222232</v>
      </c>
      <c r="O68" s="84">
        <f>N68+TIME(1,25,0)</f>
        <v>0.75000000000000011</v>
      </c>
      <c r="P68" s="85"/>
      <c r="Q68" s="84">
        <f>O68+TIME(1,20,0)</f>
        <v>0.80555555555555569</v>
      </c>
      <c r="R68" s="84">
        <f>Q68+TIME(1,10,0)</f>
        <v>0.85416666666666685</v>
      </c>
      <c r="S68" s="86"/>
      <c r="T68" s="83">
        <f>R68+TIME(1,0,0)</f>
        <v>0.89583333333333348</v>
      </c>
      <c r="U68" s="44" t="s">
        <v>11</v>
      </c>
      <c r="V68" s="87"/>
      <c r="W68" s="88">
        <v>9</v>
      </c>
      <c r="X68" s="40">
        <v>2</v>
      </c>
    </row>
    <row r="72" spans="1:29" ht="24.75" customHeight="1" x14ac:dyDescent="0.3">
      <c r="A72" s="1036" t="s">
        <v>119</v>
      </c>
      <c r="B72" s="1036"/>
      <c r="C72" s="1036"/>
      <c r="D72" s="1036"/>
      <c r="E72" s="1036"/>
      <c r="F72" s="1036"/>
      <c r="G72" s="1036"/>
      <c r="H72" s="1036"/>
      <c r="I72" s="1036"/>
      <c r="J72" s="1036"/>
      <c r="K72" s="1036"/>
      <c r="L72" s="1036"/>
      <c r="M72" s="1036"/>
      <c r="N72" s="1036"/>
      <c r="O72" s="1036"/>
      <c r="P72" s="1036"/>
      <c r="Q72" s="1036"/>
      <c r="R72" s="1036"/>
      <c r="S72" s="1036"/>
      <c r="T72" s="1036"/>
      <c r="U72" s="1036"/>
      <c r="V72" s="1036"/>
      <c r="W72" s="1036"/>
      <c r="X72" s="366"/>
      <c r="Y72" s="366"/>
    </row>
    <row r="73" spans="1:29" ht="24.75" customHeight="1" x14ac:dyDescent="0.3">
      <c r="A73" s="1036" t="s">
        <v>120</v>
      </c>
      <c r="B73" s="1036"/>
      <c r="C73" s="1036"/>
      <c r="D73" s="1036"/>
      <c r="E73" s="1036"/>
      <c r="F73" s="1036"/>
      <c r="G73" s="1036"/>
      <c r="H73" s="1036"/>
      <c r="I73" s="1036"/>
      <c r="J73" s="1036"/>
      <c r="K73" s="1036"/>
      <c r="L73" s="1036"/>
      <c r="M73" s="1036"/>
      <c r="N73" s="1036"/>
      <c r="O73" s="1036"/>
      <c r="P73" s="1036"/>
      <c r="Q73" s="1036"/>
      <c r="R73" s="1036"/>
      <c r="S73" s="1036"/>
      <c r="T73" s="1036"/>
      <c r="U73" s="1036"/>
      <c r="V73" s="1036"/>
      <c r="W73" s="1036"/>
      <c r="X73" s="366"/>
      <c r="Y73" s="366"/>
    </row>
    <row r="74" spans="1:29" ht="24.75" customHeight="1" thickBot="1" x14ac:dyDescent="0.35">
      <c r="A74" s="366" t="s">
        <v>21</v>
      </c>
      <c r="B74" s="366"/>
      <c r="C74" s="366"/>
      <c r="D74" s="366"/>
      <c r="E74" s="366"/>
      <c r="F74" s="366"/>
      <c r="G74" s="366"/>
      <c r="H74" s="366"/>
      <c r="I74" s="366"/>
      <c r="J74" s="366"/>
      <c r="K74" s="366"/>
      <c r="L74" s="366"/>
      <c r="M74" s="367"/>
      <c r="N74" s="367"/>
      <c r="O74" s="367"/>
      <c r="P74" s="395"/>
      <c r="Q74" s="395"/>
      <c r="R74" s="395"/>
      <c r="S74" s="395"/>
      <c r="T74" s="395"/>
      <c r="U74" s="395"/>
      <c r="V74" s="395"/>
      <c r="W74" s="395"/>
    </row>
    <row r="75" spans="1:29" ht="24.75" customHeight="1" thickBot="1" x14ac:dyDescent="0.35">
      <c r="A75" s="1106" t="s">
        <v>228</v>
      </c>
      <c r="B75" s="761" t="s">
        <v>282</v>
      </c>
      <c r="C75" s="762"/>
      <c r="D75" s="762"/>
      <c r="E75" s="762"/>
      <c r="F75" s="762"/>
      <c r="G75" s="762"/>
      <c r="H75" s="762"/>
      <c r="I75" s="762"/>
      <c r="J75" s="762"/>
      <c r="K75" s="762"/>
      <c r="L75" s="762"/>
      <c r="M75" s="762"/>
      <c r="N75" s="762"/>
      <c r="O75" s="762"/>
      <c r="P75" s="762"/>
      <c r="Q75" s="762"/>
      <c r="R75" s="762"/>
      <c r="S75" s="762"/>
      <c r="T75" s="762"/>
      <c r="U75" s="763"/>
      <c r="V75" s="764"/>
      <c r="W75" s="395"/>
    </row>
    <row r="76" spans="1:29" ht="24.75" customHeight="1" thickBot="1" x14ac:dyDescent="0.35">
      <c r="A76" s="1107"/>
      <c r="B76" s="765" t="s">
        <v>33</v>
      </c>
      <c r="C76" s="766" t="s">
        <v>34</v>
      </c>
      <c r="D76" s="767" t="s">
        <v>33</v>
      </c>
      <c r="E76" s="768" t="s">
        <v>34</v>
      </c>
      <c r="F76" s="768" t="s">
        <v>26</v>
      </c>
      <c r="G76" s="768" t="s">
        <v>34</v>
      </c>
      <c r="H76" s="766" t="s">
        <v>33</v>
      </c>
      <c r="I76" s="768" t="s">
        <v>34</v>
      </c>
      <c r="J76" s="768" t="s">
        <v>26</v>
      </c>
      <c r="K76" s="768" t="s">
        <v>34</v>
      </c>
      <c r="L76" s="766" t="s">
        <v>33</v>
      </c>
      <c r="M76" s="766" t="s">
        <v>34</v>
      </c>
      <c r="N76" s="769" t="s">
        <v>33</v>
      </c>
      <c r="O76" s="769" t="s">
        <v>34</v>
      </c>
      <c r="P76" s="770"/>
      <c r="Q76" s="771" t="s">
        <v>34</v>
      </c>
      <c r="R76" s="766" t="s">
        <v>33</v>
      </c>
      <c r="S76" s="766" t="s">
        <v>34</v>
      </c>
      <c r="T76" s="766" t="s">
        <v>33</v>
      </c>
      <c r="U76" s="772" t="s">
        <v>34</v>
      </c>
      <c r="V76" s="764"/>
      <c r="W76" s="395"/>
    </row>
    <row r="77" spans="1:29" ht="24.75" customHeight="1" thickBot="1" x14ac:dyDescent="0.35">
      <c r="A77" s="773">
        <v>1</v>
      </c>
      <c r="B77" s="774">
        <v>0.27777777777777779</v>
      </c>
      <c r="C77" s="775">
        <v>0.28958333333333336</v>
      </c>
      <c r="D77" s="776">
        <v>0.2986111111111111</v>
      </c>
      <c r="E77" s="775">
        <v>0.3125</v>
      </c>
      <c r="F77" s="775">
        <v>0.36805555555555558</v>
      </c>
      <c r="G77" s="775">
        <v>0.41666666666666669</v>
      </c>
      <c r="H77" s="776">
        <v>0.42708333333333331</v>
      </c>
      <c r="I77" s="775">
        <v>0.43402777777777773</v>
      </c>
      <c r="J77" s="775">
        <v>0.47916666666666669</v>
      </c>
      <c r="K77" s="775">
        <v>0.52083333333333337</v>
      </c>
      <c r="L77" s="776">
        <v>0.53472222222222221</v>
      </c>
      <c r="M77" s="776">
        <v>0.55208333333333337</v>
      </c>
      <c r="N77" s="777">
        <v>0.5625</v>
      </c>
      <c r="O77" s="778">
        <v>0.57291666666666663</v>
      </c>
      <c r="P77" s="779" t="s">
        <v>10</v>
      </c>
      <c r="Q77" s="774">
        <v>0.65277777777777779</v>
      </c>
      <c r="R77" s="776">
        <v>0.67013888888888884</v>
      </c>
      <c r="S77" s="775">
        <v>0.69236111111111109</v>
      </c>
      <c r="T77" s="776">
        <v>0.71180555555555547</v>
      </c>
      <c r="U77" s="776">
        <v>0.73611111111111116</v>
      </c>
      <c r="V77" s="1108" t="s">
        <v>5</v>
      </c>
      <c r="W77" s="395"/>
    </row>
    <row r="78" spans="1:29" ht="24.75" customHeight="1" thickBot="1" x14ac:dyDescent="0.35">
      <c r="A78" s="780"/>
      <c r="B78" s="764"/>
      <c r="C78" s="764"/>
      <c r="D78" s="764"/>
      <c r="E78" s="764"/>
      <c r="F78" s="764"/>
      <c r="G78" s="764"/>
      <c r="H78" s="780"/>
      <c r="I78" s="780"/>
      <c r="J78" s="780"/>
      <c r="K78" s="780"/>
      <c r="L78" s="780"/>
      <c r="M78" s="780"/>
      <c r="N78" s="738" t="s">
        <v>228</v>
      </c>
      <c r="O78" s="781" t="s">
        <v>33</v>
      </c>
      <c r="P78" s="766" t="s">
        <v>34</v>
      </c>
      <c r="Q78" s="766" t="s">
        <v>33</v>
      </c>
      <c r="R78" s="766" t="s">
        <v>34</v>
      </c>
      <c r="S78" s="766" t="s">
        <v>33</v>
      </c>
      <c r="T78" s="769" t="s">
        <v>34</v>
      </c>
      <c r="U78" s="772"/>
      <c r="V78" s="1107"/>
      <c r="W78" s="395"/>
      <c r="X78" s="371"/>
      <c r="Y78" s="371"/>
      <c r="Z78" s="371"/>
      <c r="AA78" s="371"/>
      <c r="AB78" s="371"/>
      <c r="AC78" s="372"/>
    </row>
    <row r="79" spans="1:29" ht="24.75" customHeight="1" thickBot="1" x14ac:dyDescent="0.35">
      <c r="A79" s="780"/>
      <c r="B79" s="764"/>
      <c r="C79" s="764"/>
      <c r="D79" s="764"/>
      <c r="E79" s="764"/>
      <c r="F79" s="764"/>
      <c r="G79" s="764"/>
      <c r="H79" s="780"/>
      <c r="I79" s="780"/>
      <c r="J79" s="780"/>
      <c r="K79" s="780"/>
      <c r="L79" s="780"/>
      <c r="M79" s="780"/>
      <c r="N79" s="773">
        <v>1</v>
      </c>
      <c r="O79" s="782">
        <v>0.74652777777777779</v>
      </c>
      <c r="P79" s="783">
        <v>0.76388888888888884</v>
      </c>
      <c r="Q79" s="783">
        <v>0.77777777777777779</v>
      </c>
      <c r="R79" s="776">
        <v>0.79861111111111116</v>
      </c>
      <c r="S79" s="784" t="s">
        <v>121</v>
      </c>
      <c r="T79" s="785">
        <v>0.82638888888888884</v>
      </c>
      <c r="U79" s="786" t="s">
        <v>11</v>
      </c>
      <c r="V79" s="772" t="s">
        <v>122</v>
      </c>
      <c r="W79" s="395"/>
      <c r="X79" s="395"/>
      <c r="Y79" s="371"/>
      <c r="Z79" s="371"/>
      <c r="AA79" s="371"/>
      <c r="AB79" s="371"/>
      <c r="AC79" s="372"/>
    </row>
    <row r="80" spans="1:29" ht="24.75" customHeight="1" thickBot="1" x14ac:dyDescent="0.35">
      <c r="A80" s="764"/>
      <c r="B80" s="764"/>
      <c r="C80" s="764"/>
      <c r="D80" s="764"/>
      <c r="E80" s="764"/>
      <c r="F80" s="764"/>
      <c r="G80" s="764"/>
      <c r="H80" s="764"/>
      <c r="I80" s="764"/>
      <c r="J80" s="764"/>
      <c r="K80" s="764"/>
      <c r="L80" s="764"/>
      <c r="M80" s="764"/>
      <c r="N80" s="764"/>
      <c r="O80" s="764"/>
      <c r="P80" s="764"/>
      <c r="Q80" s="764"/>
      <c r="R80" s="764"/>
      <c r="S80" s="764"/>
      <c r="T80" s="764"/>
      <c r="U80" s="764"/>
      <c r="V80" s="1108" t="s">
        <v>5</v>
      </c>
    </row>
    <row r="81" spans="1:27" ht="24.75" customHeight="1" thickBot="1" x14ac:dyDescent="0.3">
      <c r="A81" s="738" t="s">
        <v>228</v>
      </c>
      <c r="B81" s="787" t="s">
        <v>34</v>
      </c>
      <c r="C81" s="788" t="s">
        <v>26</v>
      </c>
      <c r="D81" s="788" t="s">
        <v>34</v>
      </c>
      <c r="E81" s="788" t="s">
        <v>26</v>
      </c>
      <c r="F81" s="788" t="s">
        <v>34</v>
      </c>
      <c r="G81" s="788" t="s">
        <v>26</v>
      </c>
      <c r="H81" s="788" t="s">
        <v>34</v>
      </c>
      <c r="I81" s="788" t="s">
        <v>26</v>
      </c>
      <c r="J81" s="788" t="s">
        <v>34</v>
      </c>
      <c r="K81" s="788" t="s">
        <v>26</v>
      </c>
      <c r="L81" s="788" t="s">
        <v>34</v>
      </c>
      <c r="M81" s="788" t="s">
        <v>26</v>
      </c>
      <c r="N81" s="788" t="s">
        <v>34</v>
      </c>
      <c r="O81" s="788" t="s">
        <v>26</v>
      </c>
      <c r="P81" s="788" t="s">
        <v>34</v>
      </c>
      <c r="Q81" s="788" t="s">
        <v>26</v>
      </c>
      <c r="R81" s="788" t="s">
        <v>34</v>
      </c>
      <c r="S81" s="788" t="s">
        <v>26</v>
      </c>
      <c r="T81" s="788" t="s">
        <v>24</v>
      </c>
      <c r="U81" s="789"/>
      <c r="V81" s="1107"/>
      <c r="W81" s="758"/>
      <c r="X81" s="373"/>
      <c r="Y81" s="373"/>
      <c r="Z81" s="373"/>
      <c r="AA81" s="373"/>
    </row>
    <row r="82" spans="1:27" ht="24.75" customHeight="1" x14ac:dyDescent="0.25">
      <c r="A82" s="790">
        <v>2</v>
      </c>
      <c r="B82" s="791">
        <v>0.2673611111111111</v>
      </c>
      <c r="C82" s="754">
        <f>B82+TIME(1,25,0)</f>
        <v>0.3263888888888889</v>
      </c>
      <c r="D82" s="754">
        <f>C82+TIME(1,17,0)</f>
        <v>0.37986111111111109</v>
      </c>
      <c r="E82" s="754">
        <f>D82+TIME(1,23,0)</f>
        <v>0.4375</v>
      </c>
      <c r="F82" s="792">
        <f>E82+TIME(1,20,0)</f>
        <v>0.49305555555555558</v>
      </c>
      <c r="G82" s="793">
        <f>F82+TIME(1,10,0)</f>
        <v>0.54166666666666674</v>
      </c>
      <c r="H82" s="794" t="s">
        <v>10</v>
      </c>
      <c r="I82" s="792">
        <f>G82+TIME(1,35,0)</f>
        <v>0.60763888888888895</v>
      </c>
      <c r="J82" s="754">
        <f>I82+TIME(1,13,0)</f>
        <v>0.65833333333333344</v>
      </c>
      <c r="K82" s="754">
        <f>J82+TIME(1,12,0)</f>
        <v>0.70833333333333348</v>
      </c>
      <c r="L82" s="754">
        <f>K82+TIME(1,15,0)</f>
        <v>0.76041666666666685</v>
      </c>
      <c r="M82" s="792">
        <f>L82+TIME(1,30,0)</f>
        <v>0.82291666666666685</v>
      </c>
      <c r="N82" s="795">
        <f>M82+TIME(1,5,0)</f>
        <v>0.86805555555555569</v>
      </c>
      <c r="O82" s="796" t="s">
        <v>11</v>
      </c>
      <c r="P82" s="797"/>
      <c r="Q82" s="707"/>
      <c r="R82" s="797"/>
      <c r="S82" s="797"/>
      <c r="T82" s="797"/>
      <c r="U82" s="798"/>
      <c r="V82" s="790">
        <v>10</v>
      </c>
      <c r="W82" s="759"/>
      <c r="X82" s="373"/>
      <c r="Y82" s="373"/>
      <c r="Z82" s="373"/>
      <c r="AA82" s="373"/>
    </row>
    <row r="83" spans="1:27" ht="24.75" customHeight="1" x14ac:dyDescent="0.25">
      <c r="A83" s="799">
        <v>3</v>
      </c>
      <c r="B83" s="800">
        <v>0.28125</v>
      </c>
      <c r="C83" s="801">
        <f t="shared" ref="C83:E85" si="1">B83+TIME(1,20,0)</f>
        <v>0.33680555555555558</v>
      </c>
      <c r="D83" s="801">
        <f t="shared" si="1"/>
        <v>0.39236111111111116</v>
      </c>
      <c r="E83" s="801">
        <f t="shared" si="1"/>
        <v>0.44791666666666674</v>
      </c>
      <c r="F83" s="802">
        <f>E83+TIME(1,25,0)</f>
        <v>0.50694444444444453</v>
      </c>
      <c r="G83" s="795">
        <f>F83+TIME(1,10,0)</f>
        <v>0.55555555555555569</v>
      </c>
      <c r="H83" s="803" t="s">
        <v>18</v>
      </c>
      <c r="I83" s="802">
        <f>G83+TIME(1,45,0)</f>
        <v>0.62847222222222232</v>
      </c>
      <c r="J83" s="804">
        <f>I83+TIME(1,10,0)</f>
        <v>0.67708333333333348</v>
      </c>
      <c r="K83" s="804">
        <f>J83+TIME(1,30,0)</f>
        <v>0.73958333333333348</v>
      </c>
      <c r="L83" s="801">
        <f>K83+TIME(1,17,0)</f>
        <v>0.79305555555555574</v>
      </c>
      <c r="M83" s="802">
        <f>L83+TIME(1,13,0)</f>
        <v>0.84375000000000022</v>
      </c>
      <c r="N83" s="795">
        <f>M83+TIME(1,5,0)</f>
        <v>0.88888888888888906</v>
      </c>
      <c r="O83" s="805" t="s">
        <v>11</v>
      </c>
      <c r="P83" s="806"/>
      <c r="Q83" s="807"/>
      <c r="R83" s="808"/>
      <c r="S83" s="808"/>
      <c r="T83" s="808"/>
      <c r="U83" s="809"/>
      <c r="V83" s="810">
        <v>10</v>
      </c>
      <c r="W83" s="759"/>
      <c r="X83" s="373"/>
      <c r="Y83" s="373"/>
      <c r="Z83" s="373"/>
      <c r="AA83" s="373"/>
    </row>
    <row r="84" spans="1:27" ht="24.75" customHeight="1" x14ac:dyDescent="0.25">
      <c r="A84" s="799">
        <v>4</v>
      </c>
      <c r="B84" s="800">
        <v>0.2902777777777778</v>
      </c>
      <c r="C84" s="801">
        <f>B84+TIME(1,22,0)</f>
        <v>0.34722222222222227</v>
      </c>
      <c r="D84" s="801">
        <f>C84+TIME(1,20,0)</f>
        <v>0.40277777777777779</v>
      </c>
      <c r="E84" s="801">
        <f>D84+TIME(1,19,0)</f>
        <v>0.45763888888888893</v>
      </c>
      <c r="F84" s="795">
        <f>E84+TIME(1,16,0)</f>
        <v>0.51041666666666674</v>
      </c>
      <c r="G84" s="803" t="s">
        <v>10</v>
      </c>
      <c r="H84" s="802">
        <f>F84+TIME(1,20,0)</f>
        <v>0.56597222222222232</v>
      </c>
      <c r="I84" s="811">
        <f>H84+TIME(1,15,0)</f>
        <v>0.61805555555555569</v>
      </c>
      <c r="J84" s="795">
        <f>I84+TIME(1,20,0)</f>
        <v>0.67361111111111127</v>
      </c>
      <c r="K84" s="803" t="s">
        <v>115</v>
      </c>
      <c r="L84" s="812">
        <f>J84+TIME(1,5,0)</f>
        <v>0.71875000000000011</v>
      </c>
      <c r="M84" s="801">
        <f>L84+TIME(1,30,0)</f>
        <v>0.78125000000000011</v>
      </c>
      <c r="N84" s="795">
        <f>M84+TIME(1,10,0)</f>
        <v>0.82986111111111127</v>
      </c>
      <c r="O84" s="803" t="s">
        <v>10</v>
      </c>
      <c r="P84" s="813">
        <f>N84+TIME(1,20,0)</f>
        <v>0.88541666666666685</v>
      </c>
      <c r="Q84" s="801">
        <f>P84+TIME(0,55,0)</f>
        <v>0.92361111111111127</v>
      </c>
      <c r="R84" s="814">
        <f>Q84+TIME(0,55,0)</f>
        <v>0.96180555555555569</v>
      </c>
      <c r="S84" s="815"/>
      <c r="T84" s="795">
        <f>R84+TIME(0,30,0)</f>
        <v>0.98263888888888906</v>
      </c>
      <c r="U84" s="816" t="s">
        <v>11</v>
      </c>
      <c r="V84" s="810" t="s">
        <v>46</v>
      </c>
      <c r="W84" s="760"/>
      <c r="X84" s="373"/>
      <c r="Y84" s="373"/>
      <c r="Z84" s="373"/>
      <c r="AA84" s="373"/>
    </row>
    <row r="85" spans="1:27" ht="24.75" customHeight="1" x14ac:dyDescent="0.25">
      <c r="A85" s="799">
        <v>5</v>
      </c>
      <c r="B85" s="800">
        <v>0.30208333333333331</v>
      </c>
      <c r="C85" s="801">
        <f t="shared" si="1"/>
        <v>0.35763888888888884</v>
      </c>
      <c r="D85" s="801">
        <f>C85+TIME(1,20,0)</f>
        <v>0.41319444444444442</v>
      </c>
      <c r="E85" s="801">
        <f t="shared" si="1"/>
        <v>0.46875</v>
      </c>
      <c r="F85" s="802">
        <f>E85+TIME(1,25,0)</f>
        <v>0.52777777777777779</v>
      </c>
      <c r="G85" s="795">
        <f>F85+TIME(1,10,0)</f>
        <v>0.57638888888888895</v>
      </c>
      <c r="H85" s="803" t="s">
        <v>10</v>
      </c>
      <c r="I85" s="802">
        <f>G85+TIME(1,30,0)</f>
        <v>0.63888888888888895</v>
      </c>
      <c r="J85" s="792">
        <f>I85+TIME(1,20,0)</f>
        <v>0.69444444444444453</v>
      </c>
      <c r="K85" s="792">
        <f>J85+TIME(1,30,0)</f>
        <v>0.75694444444444453</v>
      </c>
      <c r="L85" s="802">
        <f>K85+TIME(1,15,0)</f>
        <v>0.8090277777777779</v>
      </c>
      <c r="M85" s="817">
        <f>L85+TIME(1,15,0)</f>
        <v>0.86111111111111127</v>
      </c>
      <c r="N85" s="795">
        <f>M85+TIME(1,0,0)</f>
        <v>0.9027777777777779</v>
      </c>
      <c r="O85" s="818" t="s">
        <v>11</v>
      </c>
      <c r="P85" s="819"/>
      <c r="Q85" s="743"/>
      <c r="R85" s="797"/>
      <c r="S85" s="797"/>
      <c r="T85" s="820"/>
      <c r="U85" s="821"/>
      <c r="V85" s="810">
        <v>10</v>
      </c>
      <c r="W85" s="759"/>
      <c r="X85" s="373"/>
      <c r="Y85" s="373"/>
      <c r="Z85" s="373"/>
      <c r="AA85" s="373"/>
    </row>
    <row r="86" spans="1:27" ht="24.75" customHeight="1" x14ac:dyDescent="0.25">
      <c r="A86" s="799">
        <v>6</v>
      </c>
      <c r="B86" s="800">
        <v>0.32291666666666669</v>
      </c>
      <c r="C86" s="801">
        <f>B86+TIME(1,15,0)</f>
        <v>0.375</v>
      </c>
      <c r="D86" s="801">
        <f>C86+TIME(1,15,0)</f>
        <v>0.42708333333333331</v>
      </c>
      <c r="E86" s="801">
        <f>D86+TIME(1,35,0)</f>
        <v>0.49305555555555552</v>
      </c>
      <c r="F86" s="802">
        <f>E86+TIME(1,20,0)</f>
        <v>0.54861111111111105</v>
      </c>
      <c r="G86" s="795">
        <f>F86+TIME(1,10,0)</f>
        <v>0.59722222222222221</v>
      </c>
      <c r="H86" s="803" t="s">
        <v>10</v>
      </c>
      <c r="I86" s="802">
        <f>G86+TIME(1,55,0)</f>
        <v>0.67708333333333326</v>
      </c>
      <c r="J86" s="801">
        <f>I86+TIME(1,18,0)</f>
        <v>0.73124999999999996</v>
      </c>
      <c r="K86" s="801">
        <f>J86+TIME(1,25,0)</f>
        <v>0.79027777777777775</v>
      </c>
      <c r="L86" s="811">
        <f>K86+TIME(1,27,0)</f>
        <v>0.85069444444444442</v>
      </c>
      <c r="M86" s="795">
        <f>L86+TIME(1,10,0)</f>
        <v>0.89930555555555558</v>
      </c>
      <c r="N86" s="796" t="s">
        <v>11</v>
      </c>
      <c r="O86" s="743"/>
      <c r="P86" s="811"/>
      <c r="Q86" s="807"/>
      <c r="R86" s="743"/>
      <c r="S86" s="743"/>
      <c r="T86" s="808"/>
      <c r="U86" s="809"/>
      <c r="V86" s="810">
        <v>9</v>
      </c>
      <c r="W86" s="759"/>
      <c r="X86" s="373"/>
      <c r="Y86" s="373"/>
      <c r="Z86" s="373"/>
      <c r="AA86" s="373"/>
    </row>
    <row r="87" spans="1:27" ht="24.75" customHeight="1" x14ac:dyDescent="0.25">
      <c r="A87" s="799">
        <v>7</v>
      </c>
      <c r="B87" s="812"/>
      <c r="C87" s="802">
        <v>0.27083333333333331</v>
      </c>
      <c r="D87" s="802">
        <f>C87+TIME(1,30,0)</f>
        <v>0.33333333333333331</v>
      </c>
      <c r="E87" s="802">
        <f t="shared" ref="E87" si="2">D87+TIME(1,20,0)</f>
        <v>0.38888888888888884</v>
      </c>
      <c r="F87" s="802">
        <f>E87+TIME(1,20,0)</f>
        <v>0.44444444444444442</v>
      </c>
      <c r="G87" s="795">
        <f>F87+TIME(1,10,0)</f>
        <v>0.49305555555555552</v>
      </c>
      <c r="H87" s="803" t="s">
        <v>10</v>
      </c>
      <c r="I87" s="802">
        <f>G87+TIME(1,30,0)</f>
        <v>0.55555555555555558</v>
      </c>
      <c r="J87" s="802">
        <f>I87+TIME(1,15,0)</f>
        <v>0.60763888888888895</v>
      </c>
      <c r="K87" s="802">
        <f>J87+TIME(1,15,0)</f>
        <v>0.65972222222222232</v>
      </c>
      <c r="L87" s="802">
        <f>K87+TIME(1,10,0)</f>
        <v>0.70833333333333348</v>
      </c>
      <c r="M87" s="754">
        <f>L87+TIME(1,30,0)</f>
        <v>0.77083333333333348</v>
      </c>
      <c r="N87" s="754">
        <f>M87+TIME(1,15,0)</f>
        <v>0.82291666666666685</v>
      </c>
      <c r="O87" s="822">
        <f>N87+TIME(1,20,0)</f>
        <v>0.87847222222222243</v>
      </c>
      <c r="P87" s="823" t="s">
        <v>11</v>
      </c>
      <c r="Q87" s="807"/>
      <c r="R87" s="743"/>
      <c r="S87" s="808"/>
      <c r="T87" s="808"/>
      <c r="U87" s="809"/>
      <c r="V87" s="810">
        <v>10</v>
      </c>
      <c r="W87" s="760"/>
      <c r="X87" s="373"/>
      <c r="Y87" s="373"/>
      <c r="Z87" s="373"/>
      <c r="AA87" s="373"/>
    </row>
    <row r="88" spans="1:27" ht="24.75" customHeight="1" x14ac:dyDescent="0.25">
      <c r="A88" s="799">
        <v>8</v>
      </c>
      <c r="B88" s="824"/>
      <c r="C88" s="802">
        <v>0.29166666666666669</v>
      </c>
      <c r="D88" s="802">
        <f t="shared" ref="D88:E89" si="3">C88+TIME(1,20,0)</f>
        <v>0.34722222222222221</v>
      </c>
      <c r="E88" s="802">
        <f t="shared" si="3"/>
        <v>0.40277777777777779</v>
      </c>
      <c r="F88" s="811">
        <f>E88+TIME(1,25,0)</f>
        <v>0.46180555555555558</v>
      </c>
      <c r="G88" s="795">
        <f>F88+TIME(1,15,0)</f>
        <v>0.51388888888888895</v>
      </c>
      <c r="H88" s="803" t="s">
        <v>10</v>
      </c>
      <c r="I88" s="802">
        <f>G88+TIME(1,30,0)</f>
        <v>0.57638888888888895</v>
      </c>
      <c r="J88" s="802">
        <f>I88+TIME(1,15,0)</f>
        <v>0.62847222222222232</v>
      </c>
      <c r="K88" s="795">
        <f>J88+TIME(1,0,0)</f>
        <v>0.67013888888888895</v>
      </c>
      <c r="L88" s="803" t="s">
        <v>115</v>
      </c>
      <c r="M88" s="802">
        <f>K88+TIME(1,15,0)</f>
        <v>0.72222222222222232</v>
      </c>
      <c r="N88" s="802">
        <f>M88+TIME(1,20,0)</f>
        <v>0.7777777777777779</v>
      </c>
      <c r="O88" s="795">
        <f>N88+TIME(1,20,0)</f>
        <v>0.83333333333333348</v>
      </c>
      <c r="P88" s="825" t="s">
        <v>10</v>
      </c>
      <c r="Q88" s="812">
        <f>O88+TIME(1,10,0)</f>
        <v>0.88194444444444464</v>
      </c>
      <c r="R88" s="811">
        <f>Q88+TIME(1,10,0)</f>
        <v>0.9305555555555558</v>
      </c>
      <c r="S88" s="811">
        <f>R88+TIME(1,0,0)</f>
        <v>0.97222222222222243</v>
      </c>
      <c r="T88" s="795">
        <f>S88+TIME(0,35,0)</f>
        <v>0.99652777777777801</v>
      </c>
      <c r="U88" s="825" t="s">
        <v>11</v>
      </c>
      <c r="V88" s="799" t="s">
        <v>46</v>
      </c>
      <c r="W88" s="759"/>
      <c r="X88" s="373"/>
      <c r="Y88" s="373"/>
      <c r="Z88" s="373"/>
      <c r="AA88" s="373"/>
    </row>
    <row r="89" spans="1:27" ht="24.75" customHeight="1" thickBot="1" x14ac:dyDescent="0.3">
      <c r="A89" s="826">
        <v>9</v>
      </c>
      <c r="B89" s="827"/>
      <c r="C89" s="828">
        <v>0.3125</v>
      </c>
      <c r="D89" s="828">
        <f>C89+TIME(1,15,0)</f>
        <v>0.36458333333333331</v>
      </c>
      <c r="E89" s="828">
        <f t="shared" si="3"/>
        <v>0.42013888888888884</v>
      </c>
      <c r="F89" s="828">
        <f>E89+TIME(1,25,0)</f>
        <v>0.47916666666666663</v>
      </c>
      <c r="G89" s="828">
        <f>F89+TIME(1,20,0)</f>
        <v>0.53472222222222221</v>
      </c>
      <c r="H89" s="829">
        <f>G89+TIME(1,10,0)</f>
        <v>0.58333333333333337</v>
      </c>
      <c r="I89" s="830" t="s">
        <v>10</v>
      </c>
      <c r="J89" s="828">
        <f>H89+TIME(1,25,0)</f>
        <v>0.64236111111111116</v>
      </c>
      <c r="K89" s="828">
        <f>J89+TIME(1,15,0)</f>
        <v>0.69444444444444453</v>
      </c>
      <c r="L89" s="828">
        <f>K89+TIME(1,15,0)</f>
        <v>0.7465277777777779</v>
      </c>
      <c r="M89" s="828">
        <f>L89+TIME(1,25,0)</f>
        <v>0.80555555555555569</v>
      </c>
      <c r="N89" s="828">
        <f>M89+TIME(1,25,0)</f>
        <v>0.86458333333333348</v>
      </c>
      <c r="O89" s="829">
        <f>N89+TIME(1,25,0)</f>
        <v>0.92361111111111127</v>
      </c>
      <c r="P89" s="831" t="s">
        <v>11</v>
      </c>
      <c r="Q89" s="828"/>
      <c r="R89" s="828"/>
      <c r="S89" s="832"/>
      <c r="T89" s="833"/>
      <c r="U89" s="833"/>
      <c r="V89" s="826">
        <v>10</v>
      </c>
      <c r="W89" s="373"/>
      <c r="X89" s="373"/>
      <c r="Y89" s="373"/>
      <c r="Z89" s="373"/>
      <c r="AA89" s="373"/>
    </row>
    <row r="90" spans="1:27" s="358" customFormat="1" x14ac:dyDescent="0.25"/>
    <row r="91" spans="1:27" s="358" customFormat="1" x14ac:dyDescent="0.25"/>
    <row r="92" spans="1:27" s="358" customFormat="1" ht="21.75" thickBot="1" x14ac:dyDescent="0.4">
      <c r="A92" s="419" t="s">
        <v>16</v>
      </c>
      <c r="B92" s="417"/>
      <c r="C92" s="417"/>
      <c r="D92" s="417"/>
      <c r="E92" s="417"/>
      <c r="F92" s="417"/>
      <c r="G92" s="417"/>
      <c r="H92" s="417"/>
      <c r="I92" s="417"/>
      <c r="J92" s="417"/>
      <c r="K92" s="417"/>
      <c r="L92" s="417"/>
      <c r="M92" s="417"/>
      <c r="N92" s="367"/>
      <c r="O92" s="367"/>
      <c r="P92" s="367"/>
      <c r="Q92" s="416"/>
      <c r="R92" s="416"/>
      <c r="S92" s="416"/>
      <c r="T92" s="416"/>
      <c r="U92" s="416"/>
      <c r="V92" s="416"/>
      <c r="W92" s="416"/>
      <c r="X92" s="416"/>
      <c r="Y92" s="418"/>
      <c r="Z92" s="420"/>
    </row>
    <row r="93" spans="1:27" s="358" customFormat="1" ht="31.5" customHeight="1" thickBot="1" x14ac:dyDescent="0.4">
      <c r="A93" s="1046" t="s">
        <v>3</v>
      </c>
      <c r="B93" s="1221" t="s">
        <v>123</v>
      </c>
      <c r="C93" s="1222"/>
      <c r="D93" s="1222"/>
      <c r="E93" s="1222"/>
      <c r="F93" s="1222"/>
      <c r="G93" s="1222"/>
      <c r="H93" s="1222"/>
      <c r="I93" s="1222"/>
      <c r="J93" s="1222"/>
      <c r="K93" s="1222"/>
      <c r="L93" s="1222"/>
      <c r="M93" s="1222"/>
      <c r="N93" s="1222"/>
      <c r="O93" s="1222"/>
      <c r="P93" s="1222"/>
      <c r="Q93" s="1222"/>
      <c r="R93" s="1222"/>
      <c r="S93" s="1222"/>
      <c r="T93" s="1222"/>
      <c r="U93" s="1222"/>
      <c r="V93" s="1222"/>
      <c r="W93" s="1223"/>
      <c r="X93" s="1046" t="s">
        <v>54</v>
      </c>
      <c r="Y93" s="420"/>
      <c r="Z93" s="416"/>
    </row>
    <row r="94" spans="1:27" s="358" customFormat="1" ht="31.5" customHeight="1" thickBot="1" x14ac:dyDescent="0.35">
      <c r="A94" s="1047"/>
      <c r="B94" s="221" t="s">
        <v>33</v>
      </c>
      <c r="C94" s="223" t="s">
        <v>34</v>
      </c>
      <c r="D94" s="223" t="s">
        <v>26</v>
      </c>
      <c r="E94" s="223" t="s">
        <v>34</v>
      </c>
      <c r="F94" s="223" t="s">
        <v>33</v>
      </c>
      <c r="G94" s="223" t="s">
        <v>34</v>
      </c>
      <c r="H94" s="223" t="s">
        <v>26</v>
      </c>
      <c r="I94" s="223" t="s">
        <v>34</v>
      </c>
      <c r="J94" s="223" t="s">
        <v>33</v>
      </c>
      <c r="K94" s="222" t="s">
        <v>34</v>
      </c>
      <c r="L94" s="222" t="s">
        <v>33</v>
      </c>
      <c r="M94" s="223" t="s">
        <v>34</v>
      </c>
      <c r="N94" s="223" t="s">
        <v>124</v>
      </c>
      <c r="O94" s="223" t="s">
        <v>34</v>
      </c>
      <c r="P94" s="223" t="s">
        <v>26</v>
      </c>
      <c r="Q94" s="223" t="s">
        <v>34</v>
      </c>
      <c r="R94" s="223" t="s">
        <v>33</v>
      </c>
      <c r="S94" s="223" t="s">
        <v>34</v>
      </c>
      <c r="T94" s="223" t="s">
        <v>33</v>
      </c>
      <c r="U94" s="223" t="s">
        <v>34</v>
      </c>
      <c r="V94" s="223" t="s">
        <v>26</v>
      </c>
      <c r="W94" s="222"/>
      <c r="X94" s="1047"/>
      <c r="Y94" s="416"/>
      <c r="Z94" s="416"/>
    </row>
    <row r="95" spans="1:27" s="358" customFormat="1" ht="18" customHeight="1" thickBot="1" x14ac:dyDescent="0.35">
      <c r="A95" s="399">
        <v>1</v>
      </c>
      <c r="B95" s="400">
        <v>0.2986111111111111</v>
      </c>
      <c r="C95" s="228">
        <v>0.3125</v>
      </c>
      <c r="D95" s="228">
        <v>0.36805555555555558</v>
      </c>
      <c r="E95" s="228">
        <v>0.41666666666666669</v>
      </c>
      <c r="F95" s="228">
        <v>0.42708333333333331</v>
      </c>
      <c r="G95" s="228">
        <v>0.4375</v>
      </c>
      <c r="H95" s="228">
        <v>0.47916666666666669</v>
      </c>
      <c r="I95" s="228">
        <v>0.52777777777777779</v>
      </c>
      <c r="J95" s="295">
        <v>0.53819444444444442</v>
      </c>
      <c r="K95" s="229">
        <v>0.54861111111111105</v>
      </c>
      <c r="L95" s="230" t="s">
        <v>10</v>
      </c>
      <c r="M95" s="295">
        <v>0.61805555555555558</v>
      </c>
      <c r="N95" s="228">
        <v>0.62847222222222221</v>
      </c>
      <c r="O95" s="228">
        <v>0.63888888888888895</v>
      </c>
      <c r="P95" s="228">
        <v>0.6875</v>
      </c>
      <c r="Q95" s="295">
        <v>0.73611111111111116</v>
      </c>
      <c r="R95" s="295">
        <v>0.74652777777777779</v>
      </c>
      <c r="S95" s="295">
        <v>0.76388888888888884</v>
      </c>
      <c r="T95" s="295">
        <v>0.77777777777777779</v>
      </c>
      <c r="U95" s="231">
        <v>0.79861111111111116</v>
      </c>
      <c r="V95" s="229">
        <v>0.84027777777777779</v>
      </c>
      <c r="W95" s="296" t="s">
        <v>11</v>
      </c>
      <c r="X95" s="235" t="s">
        <v>125</v>
      </c>
      <c r="Y95" s="416"/>
      <c r="Z95" s="421"/>
    </row>
    <row r="96" spans="1:27" s="358" customFormat="1" ht="18" customHeight="1" thickBot="1" x14ac:dyDescent="0.35">
      <c r="A96" s="1046" t="s">
        <v>3</v>
      </c>
      <c r="B96" s="402"/>
      <c r="C96" s="403"/>
      <c r="D96" s="403"/>
      <c r="E96" s="403"/>
      <c r="F96" s="403"/>
      <c r="G96" s="403"/>
      <c r="H96" s="403"/>
      <c r="I96" s="403"/>
      <c r="J96" s="404"/>
      <c r="K96" s="404"/>
      <c r="L96" s="404"/>
      <c r="M96" s="404"/>
      <c r="N96" s="403"/>
      <c r="O96" s="403"/>
      <c r="P96" s="403"/>
      <c r="Q96" s="404"/>
      <c r="R96" s="404"/>
      <c r="S96" s="404"/>
      <c r="T96" s="404"/>
      <c r="U96" s="403"/>
      <c r="V96" s="405"/>
      <c r="W96" s="1046" t="s">
        <v>54</v>
      </c>
      <c r="X96" s="406"/>
      <c r="Y96" s="412"/>
      <c r="Z96" s="421"/>
    </row>
    <row r="97" spans="1:26" s="358" customFormat="1" ht="18" customHeight="1" thickBot="1" x14ac:dyDescent="0.35">
      <c r="A97" s="1047"/>
      <c r="B97" s="407"/>
      <c r="C97" s="223" t="s">
        <v>34</v>
      </c>
      <c r="D97" s="223" t="s">
        <v>26</v>
      </c>
      <c r="E97" s="223" t="s">
        <v>34</v>
      </c>
      <c r="F97" s="223" t="s">
        <v>26</v>
      </c>
      <c r="G97" s="223" t="s">
        <v>34</v>
      </c>
      <c r="H97" s="223" t="s">
        <v>26</v>
      </c>
      <c r="I97" s="223" t="s">
        <v>34</v>
      </c>
      <c r="J97" s="223" t="s">
        <v>26</v>
      </c>
      <c r="K97" s="223" t="s">
        <v>34</v>
      </c>
      <c r="L97" s="223" t="s">
        <v>26</v>
      </c>
      <c r="M97" s="223" t="s">
        <v>34</v>
      </c>
      <c r="N97" s="223" t="s">
        <v>26</v>
      </c>
      <c r="O97" s="223" t="s">
        <v>34</v>
      </c>
      <c r="P97" s="223" t="s">
        <v>26</v>
      </c>
      <c r="Q97" s="223" t="s">
        <v>24</v>
      </c>
      <c r="R97" s="223" t="s">
        <v>34</v>
      </c>
      <c r="S97" s="223" t="s">
        <v>24</v>
      </c>
      <c r="T97" s="223" t="s">
        <v>26</v>
      </c>
      <c r="U97" s="223" t="s">
        <v>34</v>
      </c>
      <c r="V97" s="222"/>
      <c r="W97" s="1047"/>
      <c r="X97" s="408"/>
      <c r="Y97" s="412"/>
      <c r="Z97" s="421"/>
    </row>
    <row r="98" spans="1:26" s="358" customFormat="1" ht="18" customHeight="1" x14ac:dyDescent="0.3">
      <c r="A98" s="159">
        <v>2</v>
      </c>
      <c r="B98" s="422"/>
      <c r="C98" s="423">
        <v>0.2986111111111111</v>
      </c>
      <c r="D98" s="423">
        <f>C98+TIME(1,20,0)</f>
        <v>0.35416666666666663</v>
      </c>
      <c r="E98" s="423">
        <f>D98+TIME(1,5,0)</f>
        <v>0.39930555555555552</v>
      </c>
      <c r="F98" s="423">
        <f>E98+TIME(1,15,0)</f>
        <v>0.45138888888888884</v>
      </c>
      <c r="G98" s="423">
        <f>F98+TIME(1,10,0)</f>
        <v>0.49999999999999994</v>
      </c>
      <c r="H98" s="424">
        <f>G98+TIME(1,10,0)</f>
        <v>0.54861111111111105</v>
      </c>
      <c r="I98" s="388" t="s">
        <v>10</v>
      </c>
      <c r="J98" s="422">
        <f>H98+TIME(2,0,0)</f>
        <v>0.63194444444444442</v>
      </c>
      <c r="K98" s="423">
        <f>J98+TIME(1,30,0)</f>
        <v>0.69444444444444442</v>
      </c>
      <c r="L98" s="423">
        <f>K98+TIME(1,10,0)</f>
        <v>0.74305555555555558</v>
      </c>
      <c r="M98" s="423">
        <f>L98+TIME(1,10,0)</f>
        <v>0.79166666666666674</v>
      </c>
      <c r="N98" s="423">
        <f>M98+TIME(1,20,0)</f>
        <v>0.84722222222222232</v>
      </c>
      <c r="O98" s="423">
        <f t="shared" ref="O98:O103" si="4">N98+TIME(1,0,0)</f>
        <v>0.88888888888888895</v>
      </c>
      <c r="P98" s="425"/>
      <c r="Q98" s="426">
        <f>O98+TIME(0,25,0)</f>
        <v>0.90625000000000011</v>
      </c>
      <c r="R98" s="427" t="s">
        <v>11</v>
      </c>
      <c r="S98" s="428"/>
      <c r="T98" s="389"/>
      <c r="U98" s="389"/>
      <c r="V98" s="429"/>
      <c r="W98" s="159" t="s">
        <v>46</v>
      </c>
      <c r="X98" s="90"/>
      <c r="Y98" s="412"/>
      <c r="Z98" s="421"/>
    </row>
    <row r="99" spans="1:26" s="358" customFormat="1" ht="18" customHeight="1" x14ac:dyDescent="0.3">
      <c r="A99" s="64">
        <v>3</v>
      </c>
      <c r="B99" s="392"/>
      <c r="C99" s="66">
        <v>0.28472222222222221</v>
      </c>
      <c r="D99" s="66">
        <f>C99+TIME(1,10,0)</f>
        <v>0.33333333333333331</v>
      </c>
      <c r="E99" s="66">
        <f>D99+TIME(1,10,0)</f>
        <v>0.38194444444444442</v>
      </c>
      <c r="F99" s="66">
        <f>E99+TIME(1,20,0)</f>
        <v>0.4375</v>
      </c>
      <c r="G99" s="68">
        <f>F99+TIME(1,10,0)</f>
        <v>0.4861111111111111</v>
      </c>
      <c r="H99" s="70" t="s">
        <v>10</v>
      </c>
      <c r="I99" s="66">
        <v>0.56944444444444442</v>
      </c>
      <c r="J99" s="66">
        <f>I99+TIME(1,0,0)</f>
        <v>0.61111111111111105</v>
      </c>
      <c r="K99" s="66">
        <f>J99+TIME(1,30,0)</f>
        <v>0.67361111111111105</v>
      </c>
      <c r="L99" s="66">
        <f>K99+TIME(1,20,0)</f>
        <v>0.72916666666666663</v>
      </c>
      <c r="M99" s="66">
        <f>L99+TIME(1,10,0)</f>
        <v>0.77777777777777779</v>
      </c>
      <c r="N99" s="66">
        <f>M99+TIME(1,10,0)</f>
        <v>0.82638888888888895</v>
      </c>
      <c r="O99" s="66">
        <f t="shared" si="4"/>
        <v>0.86805555555555558</v>
      </c>
      <c r="P99" s="27"/>
      <c r="Q99" s="68">
        <f>O99+TIME(0,25,0)</f>
        <v>0.88541666666666674</v>
      </c>
      <c r="R99" s="70" t="s">
        <v>11</v>
      </c>
      <c r="S99" s="69"/>
      <c r="T99" s="69"/>
      <c r="U99" s="430"/>
      <c r="V99" s="431"/>
      <c r="W99" s="432" t="s">
        <v>46</v>
      </c>
      <c r="X99" s="90"/>
      <c r="Y99" s="412"/>
      <c r="Z99" s="421"/>
    </row>
    <row r="100" spans="1:26" s="358" customFormat="1" ht="18" customHeight="1" x14ac:dyDescent="0.3">
      <c r="A100" s="64">
        <v>4</v>
      </c>
      <c r="B100" s="392"/>
      <c r="C100" s="66"/>
      <c r="D100" s="66">
        <v>0.29166666666666669</v>
      </c>
      <c r="E100" s="66">
        <f>D100+TIME(1,10,0)</f>
        <v>0.34027777777777779</v>
      </c>
      <c r="F100" s="66">
        <f>E100+TIME(1,25,0)</f>
        <v>0.39930555555555558</v>
      </c>
      <c r="G100" s="66">
        <f>F100+TIME(1,30,0)</f>
        <v>0.46180555555555558</v>
      </c>
      <c r="H100" s="66">
        <f>G100+TIME(1,10,0)</f>
        <v>0.51041666666666674</v>
      </c>
      <c r="I100" s="68">
        <f>H100+TIME(1,10,0)</f>
        <v>0.5590277777777779</v>
      </c>
      <c r="J100" s="70" t="s">
        <v>10</v>
      </c>
      <c r="K100" s="66">
        <v>0.63194444444444442</v>
      </c>
      <c r="L100" s="66">
        <f t="shared" ref="L100:M101" si="5">K100+TIME(1,10,0)</f>
        <v>0.68055555555555558</v>
      </c>
      <c r="M100" s="66">
        <f t="shared" si="5"/>
        <v>0.72916666666666674</v>
      </c>
      <c r="N100" s="66">
        <f>M100+TIME(1,30,0)</f>
        <v>0.79166666666666674</v>
      </c>
      <c r="O100" s="66">
        <f t="shared" si="4"/>
        <v>0.83333333333333337</v>
      </c>
      <c r="P100" s="68">
        <f>O100+TIME(1,0,0)</f>
        <v>0.875</v>
      </c>
      <c r="Q100" s="70" t="s">
        <v>11</v>
      </c>
      <c r="R100" s="389"/>
      <c r="S100" s="69"/>
      <c r="T100" s="69"/>
      <c r="U100" s="69"/>
      <c r="V100" s="433"/>
      <c r="W100" s="64">
        <v>10</v>
      </c>
      <c r="X100" s="90"/>
      <c r="Y100" s="412"/>
      <c r="Z100" s="421"/>
    </row>
    <row r="101" spans="1:26" s="358" customFormat="1" ht="18" customHeight="1" x14ac:dyDescent="0.3">
      <c r="A101" s="64">
        <v>5</v>
      </c>
      <c r="B101" s="392"/>
      <c r="C101" s="66"/>
      <c r="D101" s="66">
        <v>0.3125</v>
      </c>
      <c r="E101" s="66">
        <f>D101+TIME(1,10,0)</f>
        <v>0.3611111111111111</v>
      </c>
      <c r="F101" s="66">
        <f>E101+TIME(1,10,0)</f>
        <v>0.40972222222222221</v>
      </c>
      <c r="G101" s="66">
        <f>F101+TIME(1,50,0)</f>
        <v>0.4861111111111111</v>
      </c>
      <c r="H101" s="66">
        <f>G101+TIME(1,10,0)</f>
        <v>0.53472222222222221</v>
      </c>
      <c r="I101" s="68">
        <f>H101+TIME(1,10,0)</f>
        <v>0.58333333333333337</v>
      </c>
      <c r="J101" s="70" t="s">
        <v>10</v>
      </c>
      <c r="K101" s="66">
        <f>I101+TIME(1,50,0)</f>
        <v>0.65972222222222232</v>
      </c>
      <c r="L101" s="66">
        <f t="shared" si="5"/>
        <v>0.70833333333333348</v>
      </c>
      <c r="M101" s="66">
        <f t="shared" si="5"/>
        <v>0.75694444444444464</v>
      </c>
      <c r="N101" s="66">
        <f>M101+TIME(1,20,0)</f>
        <v>0.81250000000000022</v>
      </c>
      <c r="O101" s="66">
        <f t="shared" si="4"/>
        <v>0.85416666666666685</v>
      </c>
      <c r="P101" s="69">
        <f>O101+TIME(1,0,0)</f>
        <v>0.89583333333333348</v>
      </c>
      <c r="Q101" s="69"/>
      <c r="R101" s="69">
        <f>P101+TIME(1,0,0)</f>
        <v>0.93750000000000011</v>
      </c>
      <c r="S101" s="68">
        <f>R101+TIME(0,25,0)</f>
        <v>0.95486111111111127</v>
      </c>
      <c r="T101" s="70" t="s">
        <v>11</v>
      </c>
      <c r="U101" s="69"/>
      <c r="V101" s="431"/>
      <c r="W101" s="432" t="s">
        <v>47</v>
      </c>
      <c r="X101" s="90"/>
      <c r="Y101" s="412"/>
      <c r="Z101" s="421"/>
    </row>
    <row r="102" spans="1:26" s="358" customFormat="1" ht="18" customHeight="1" x14ac:dyDescent="0.3">
      <c r="A102" s="64">
        <v>6</v>
      </c>
      <c r="B102" s="392"/>
      <c r="C102" s="66">
        <v>0.32291666666666669</v>
      </c>
      <c r="D102" s="66">
        <f>C102+TIME(1,25,0)</f>
        <v>0.38194444444444448</v>
      </c>
      <c r="E102" s="66">
        <f>D102+TIME(1,40,0)</f>
        <v>0.4513888888888889</v>
      </c>
      <c r="F102" s="66">
        <f>E102+TIME(1,10,0)</f>
        <v>0.5</v>
      </c>
      <c r="G102" s="66">
        <f>F102+TIME(1,10,0)</f>
        <v>0.54861111111111116</v>
      </c>
      <c r="H102" s="68">
        <f>G102+TIME(1,0,0)</f>
        <v>0.59027777777777779</v>
      </c>
      <c r="I102" s="70" t="s">
        <v>10</v>
      </c>
      <c r="J102" s="69">
        <f>H102+TIME(1,35,0)</f>
        <v>0.65625</v>
      </c>
      <c r="K102" s="66">
        <f>J102+TIME(1,10,0)</f>
        <v>0.70486111111111116</v>
      </c>
      <c r="L102" s="66">
        <f>K102+TIME(1,10,0)</f>
        <v>0.75347222222222232</v>
      </c>
      <c r="M102" s="66">
        <f>L102+TIME(1,15,0)</f>
        <v>0.80555555555555569</v>
      </c>
      <c r="N102" s="66">
        <f>M102+TIME(1,15,0)</f>
        <v>0.85763888888888906</v>
      </c>
      <c r="O102" s="66">
        <f t="shared" si="4"/>
        <v>0.89930555555555569</v>
      </c>
      <c r="P102" s="434"/>
      <c r="Q102" s="68">
        <f>O102+TIME(0,25,0)</f>
        <v>0.91666666666666685</v>
      </c>
      <c r="R102" s="70" t="s">
        <v>11</v>
      </c>
      <c r="S102" s="434"/>
      <c r="T102" s="69"/>
      <c r="U102" s="69"/>
      <c r="V102" s="433"/>
      <c r="W102" s="64" t="s">
        <v>46</v>
      </c>
      <c r="X102" s="90"/>
      <c r="Y102" s="412"/>
      <c r="Z102" s="421"/>
    </row>
    <row r="103" spans="1:26" s="358" customFormat="1" ht="18" customHeight="1" thickBot="1" x14ac:dyDescent="0.35">
      <c r="A103" s="171">
        <v>7</v>
      </c>
      <c r="B103" s="435"/>
      <c r="C103" s="82"/>
      <c r="D103" s="82"/>
      <c r="E103" s="82">
        <v>0.4236111111111111</v>
      </c>
      <c r="F103" s="82">
        <f>E103+TIME(1,10,0)</f>
        <v>0.47222222222222221</v>
      </c>
      <c r="G103" s="82">
        <f>F103+TIME(1,0,0)</f>
        <v>0.51388888888888884</v>
      </c>
      <c r="H103" s="82">
        <f>G103+TIME(1,25,0)</f>
        <v>0.57291666666666663</v>
      </c>
      <c r="I103" s="82">
        <f>H103+TIME(1,10,0)</f>
        <v>0.62152777777777779</v>
      </c>
      <c r="J103" s="83">
        <f>I103+TIME(1,10,0)</f>
        <v>0.67013888888888895</v>
      </c>
      <c r="K103" s="288" t="s">
        <v>10</v>
      </c>
      <c r="L103" s="82">
        <f>J103+TIME(2,25,0)</f>
        <v>0.77083333333333337</v>
      </c>
      <c r="M103" s="82">
        <f>L103+TIME(1,10,0)</f>
        <v>0.81944444444444453</v>
      </c>
      <c r="N103" s="82">
        <f>M103+TIME(1,35,0)</f>
        <v>0.88541666666666674</v>
      </c>
      <c r="O103" s="82">
        <f t="shared" si="4"/>
        <v>0.92708333333333337</v>
      </c>
      <c r="P103" s="83">
        <f>O103+TIME(1,0,0)</f>
        <v>0.96875</v>
      </c>
      <c r="Q103" s="288" t="s">
        <v>11</v>
      </c>
      <c r="R103" s="84"/>
      <c r="S103" s="84"/>
      <c r="T103" s="84"/>
      <c r="U103" s="84"/>
      <c r="V103" s="436"/>
      <c r="W103" s="437">
        <v>9</v>
      </c>
      <c r="X103" s="90"/>
      <c r="Y103" s="412"/>
      <c r="Z103" s="421"/>
    </row>
    <row r="104" spans="1:26" s="358" customFormat="1" x14ac:dyDescent="0.25"/>
    <row r="105" spans="1:26" s="358" customFormat="1" x14ac:dyDescent="0.25"/>
    <row r="106" spans="1:26" s="5" customFormat="1" ht="24.75" customHeight="1" x14ac:dyDescent="0.3">
      <c r="A106" s="1036" t="s">
        <v>126</v>
      </c>
      <c r="B106" s="1036"/>
      <c r="C106" s="1036"/>
      <c r="D106" s="1036"/>
      <c r="E106" s="1036"/>
      <c r="F106" s="1036"/>
      <c r="G106" s="1036"/>
      <c r="H106" s="1036"/>
      <c r="I106" s="1036"/>
      <c r="J106" s="1036"/>
      <c r="K106" s="1036"/>
      <c r="L106" s="1036"/>
      <c r="M106" s="1036"/>
      <c r="N106" s="1036"/>
      <c r="O106" s="1036"/>
      <c r="P106" s="1036"/>
      <c r="Q106" s="1036"/>
      <c r="R106" s="1036"/>
      <c r="S106" s="1036"/>
      <c r="T106" s="367"/>
    </row>
    <row r="107" spans="1:26" s="5" customFormat="1" ht="24.75" customHeight="1" x14ac:dyDescent="0.3">
      <c r="A107" s="1036" t="s">
        <v>127</v>
      </c>
      <c r="B107" s="1036"/>
      <c r="C107" s="1036"/>
      <c r="D107" s="1036"/>
      <c r="E107" s="1036"/>
      <c r="F107" s="1036"/>
      <c r="G107" s="1036"/>
      <c r="H107" s="1036"/>
      <c r="I107" s="1036"/>
      <c r="J107" s="1036"/>
      <c r="K107" s="1036"/>
      <c r="L107" s="1036"/>
      <c r="M107" s="1036"/>
      <c r="N107" s="1036"/>
      <c r="O107" s="1036"/>
      <c r="P107" s="1036"/>
      <c r="Q107" s="1036"/>
      <c r="R107" s="1036"/>
      <c r="S107" s="1036"/>
      <c r="T107" s="367"/>
    </row>
    <row r="108" spans="1:26" s="5" customFormat="1" ht="24.75" customHeight="1" thickBot="1" x14ac:dyDescent="0.35">
      <c r="A108" s="208" t="s">
        <v>21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26" s="5" customFormat="1" ht="24.75" customHeight="1" thickBot="1" x14ac:dyDescent="0.35">
      <c r="A109" s="1109" t="s">
        <v>3</v>
      </c>
      <c r="B109" s="1111" t="s">
        <v>283</v>
      </c>
      <c r="C109" s="1112"/>
      <c r="D109" s="1112"/>
      <c r="E109" s="1112"/>
      <c r="F109" s="1112"/>
      <c r="G109" s="1112"/>
      <c r="H109" s="1112"/>
      <c r="I109" s="1112"/>
      <c r="J109" s="1112"/>
      <c r="K109" s="1112"/>
      <c r="L109" s="1112"/>
      <c r="M109" s="1112"/>
      <c r="N109" s="1112"/>
      <c r="O109" s="1112"/>
      <c r="P109" s="1112"/>
      <c r="Q109" s="1112"/>
      <c r="R109" s="1113"/>
      <c r="S109" s="1078" t="s">
        <v>5</v>
      </c>
    </row>
    <row r="110" spans="1:26" s="5" customFormat="1" ht="24.75" customHeight="1" thickBot="1" x14ac:dyDescent="0.35">
      <c r="A110" s="1110"/>
      <c r="B110" s="835" t="s">
        <v>128</v>
      </c>
      <c r="C110" s="836" t="s">
        <v>26</v>
      </c>
      <c r="D110" s="836" t="s">
        <v>128</v>
      </c>
      <c r="E110" s="836" t="s">
        <v>26</v>
      </c>
      <c r="F110" s="836" t="s">
        <v>128</v>
      </c>
      <c r="G110" s="836" t="s">
        <v>26</v>
      </c>
      <c r="H110" s="836" t="s">
        <v>128</v>
      </c>
      <c r="I110" s="836" t="s">
        <v>26</v>
      </c>
      <c r="J110" s="836" t="s">
        <v>128</v>
      </c>
      <c r="K110" s="836" t="s">
        <v>26</v>
      </c>
      <c r="L110" s="836" t="s">
        <v>128</v>
      </c>
      <c r="M110" s="836" t="s">
        <v>26</v>
      </c>
      <c r="N110" s="836" t="s">
        <v>128</v>
      </c>
      <c r="O110" s="836" t="s">
        <v>24</v>
      </c>
      <c r="P110" s="836" t="s">
        <v>26</v>
      </c>
      <c r="Q110" s="836" t="s">
        <v>128</v>
      </c>
      <c r="R110" s="836"/>
      <c r="S110" s="1079"/>
    </row>
    <row r="111" spans="1:26" s="5" customFormat="1" ht="24.75" customHeight="1" x14ac:dyDescent="0.3">
      <c r="A111" s="837">
        <v>1</v>
      </c>
      <c r="B111" s="838"/>
      <c r="C111" s="839">
        <v>0.28125</v>
      </c>
      <c r="D111" s="839">
        <f>C111+TIME(1,20,0)</f>
        <v>0.33680555555555558</v>
      </c>
      <c r="E111" s="839">
        <f>D111+TIME(1,25,0)</f>
        <v>0.39583333333333337</v>
      </c>
      <c r="F111" s="839">
        <f>E111+TIME(1,15,0)</f>
        <v>0.44791666666666669</v>
      </c>
      <c r="G111" s="840">
        <f>F111+TIME(1,10,0)</f>
        <v>0.49652777777777779</v>
      </c>
      <c r="H111" s="841" t="s">
        <v>18</v>
      </c>
      <c r="I111" s="839">
        <f>G111+TIME(1,35,0)</f>
        <v>0.5625</v>
      </c>
      <c r="J111" s="839">
        <f>I111+TIME(1,15,0)</f>
        <v>0.61458333333333337</v>
      </c>
      <c r="K111" s="839">
        <f>J111+TIME(1,20,0)</f>
        <v>0.67013888888888895</v>
      </c>
      <c r="L111" s="842">
        <f>K111+TIME(1,32,0)</f>
        <v>0.73402777777777783</v>
      </c>
      <c r="M111" s="842">
        <f>L111+TIME(1,13,0)</f>
        <v>0.78472222222222232</v>
      </c>
      <c r="N111" s="842">
        <f>M111+TIME(1,15,0)</f>
        <v>0.83680555555555569</v>
      </c>
      <c r="O111" s="839"/>
      <c r="P111" s="839">
        <f>N111+TIME(1,20,0)</f>
        <v>0.89236111111111127</v>
      </c>
      <c r="Q111" s="843">
        <f>P111+TIME(1,10,0)</f>
        <v>0.94097222222222243</v>
      </c>
      <c r="R111" s="844" t="s">
        <v>11</v>
      </c>
      <c r="S111" s="154">
        <v>11</v>
      </c>
      <c r="T111" s="49"/>
      <c r="U111" s="49"/>
      <c r="V111" s="834"/>
    </row>
    <row r="112" spans="1:26" s="5" customFormat="1" ht="24.75" customHeight="1" x14ac:dyDescent="0.3">
      <c r="A112" s="710">
        <v>2</v>
      </c>
      <c r="B112" s="845"/>
      <c r="C112" s="726">
        <v>0.30208333333333331</v>
      </c>
      <c r="D112" s="726">
        <f>C112+TIME(1,15,0)</f>
        <v>0.35416666666666663</v>
      </c>
      <c r="E112" s="726">
        <f>D112+TIME(1,25,0)</f>
        <v>0.41319444444444442</v>
      </c>
      <c r="F112" s="714">
        <f>E112+TIME(1,15,0)</f>
        <v>0.46527777777777773</v>
      </c>
      <c r="G112" s="726">
        <f>F112+TIME(1,20,0)</f>
        <v>0.52083333333333326</v>
      </c>
      <c r="H112" s="714">
        <f t="shared" ref="F112:H113" si="6">G112+TIME(1,20,0)</f>
        <v>0.57638888888888884</v>
      </c>
      <c r="I112" s="846">
        <f>H112+TIME(1,10,0)</f>
        <v>0.625</v>
      </c>
      <c r="J112" s="825" t="s">
        <v>18</v>
      </c>
      <c r="K112" s="726">
        <f>I112+TIME(1,30,0)</f>
        <v>0.6875</v>
      </c>
      <c r="L112" s="714">
        <f>K112+TIME(1,30,0)</f>
        <v>0.75</v>
      </c>
      <c r="M112" s="726">
        <f>L112+TIME(1,25,0)</f>
        <v>0.80902777777777779</v>
      </c>
      <c r="N112" s="714">
        <f>M112+TIME(1,25,0)</f>
        <v>0.86805555555555558</v>
      </c>
      <c r="O112" s="846">
        <f>N112+TIME(0,25,0)</f>
        <v>0.88541666666666674</v>
      </c>
      <c r="P112" s="825" t="s">
        <v>11</v>
      </c>
      <c r="Q112" s="742"/>
      <c r="R112" s="847"/>
      <c r="S112" s="432" t="s">
        <v>129</v>
      </c>
      <c r="T112" s="49"/>
    </row>
    <row r="113" spans="1:23" s="5" customFormat="1" ht="24.75" customHeight="1" x14ac:dyDescent="0.3">
      <c r="A113" s="710">
        <v>3</v>
      </c>
      <c r="B113" s="848">
        <v>0.27083333333333331</v>
      </c>
      <c r="C113" s="726">
        <v>0.31944444444444448</v>
      </c>
      <c r="D113" s="755">
        <f>C113+TIME(1,13,0)</f>
        <v>0.37013888888888891</v>
      </c>
      <c r="E113" s="755">
        <f>D113+TIME(1,22,0)</f>
        <v>0.42708333333333337</v>
      </c>
      <c r="F113" s="726">
        <f t="shared" si="6"/>
        <v>0.48263888888888895</v>
      </c>
      <c r="G113" s="846">
        <f>F113+TIME(1,10,0)</f>
        <v>0.53125000000000011</v>
      </c>
      <c r="H113" s="825" t="s">
        <v>18</v>
      </c>
      <c r="I113" s="726">
        <f>G113+TIME(1,35,0)</f>
        <v>0.59722222222222232</v>
      </c>
      <c r="J113" s="753">
        <f>I113+TIME(1,18,0)</f>
        <v>0.65138888888888902</v>
      </c>
      <c r="K113" s="755">
        <f>J113+TIME(1,17,0)</f>
        <v>0.70486111111111127</v>
      </c>
      <c r="L113" s="755">
        <f>K113+TIME(1,33,0)</f>
        <v>0.7694444444444446</v>
      </c>
      <c r="M113" s="726">
        <f>L113+TIME(1,27,0)</f>
        <v>0.82986111111111127</v>
      </c>
      <c r="N113" s="726">
        <f t="shared" ref="N113:N114" si="7">M113+TIME(1,20,0)</f>
        <v>0.88541666666666685</v>
      </c>
      <c r="O113" s="846">
        <f t="shared" ref="O113:O114" si="8">N113+TIME(0,25,0)</f>
        <v>0.90277777777777801</v>
      </c>
      <c r="P113" s="825" t="s">
        <v>11</v>
      </c>
      <c r="Q113" s="711"/>
      <c r="R113" s="724"/>
      <c r="S113" s="64" t="s">
        <v>46</v>
      </c>
      <c r="T113" s="49"/>
    </row>
    <row r="114" spans="1:23" s="5" customFormat="1" ht="24.75" customHeight="1" x14ac:dyDescent="0.3">
      <c r="A114" s="710">
        <v>4</v>
      </c>
      <c r="B114" s="848">
        <v>0.29166666666666669</v>
      </c>
      <c r="C114" s="726">
        <v>0.34027777777777773</v>
      </c>
      <c r="D114" s="755">
        <f>C114+TIME(1,18,0)</f>
        <v>0.39444444444444438</v>
      </c>
      <c r="E114" s="755">
        <f>D114+TIME(1,27,0)</f>
        <v>0.45486111111111105</v>
      </c>
      <c r="F114" s="726">
        <f>E114+TIME(1,20,0)</f>
        <v>0.51041666666666663</v>
      </c>
      <c r="G114" s="846">
        <f>F114+TIME(1,10,0)</f>
        <v>0.55902777777777779</v>
      </c>
      <c r="H114" s="825" t="s">
        <v>18</v>
      </c>
      <c r="I114" s="726">
        <f>G114+TIME(1,35,0)</f>
        <v>0.625</v>
      </c>
      <c r="J114" s="753">
        <f>I114+TIME(1,20,0)</f>
        <v>0.68055555555555558</v>
      </c>
      <c r="K114" s="755">
        <f>J114+TIME(1,15,0)</f>
        <v>0.73263888888888895</v>
      </c>
      <c r="L114" s="755">
        <f>K114+TIME(1,32,0)</f>
        <v>0.79652777777777783</v>
      </c>
      <c r="M114" s="726">
        <f>L114+TIME(1,18,0)</f>
        <v>0.85069444444444453</v>
      </c>
      <c r="N114" s="726">
        <f t="shared" si="7"/>
        <v>0.90625000000000011</v>
      </c>
      <c r="O114" s="846">
        <f t="shared" si="8"/>
        <v>0.92361111111111127</v>
      </c>
      <c r="P114" s="825" t="s">
        <v>11</v>
      </c>
      <c r="Q114" s="711"/>
      <c r="R114" s="722"/>
      <c r="S114" s="64" t="s">
        <v>46</v>
      </c>
      <c r="T114" s="49"/>
    </row>
    <row r="115" spans="1:23" s="5" customFormat="1" ht="24.75" customHeight="1" thickBot="1" x14ac:dyDescent="0.35">
      <c r="A115" s="727">
        <v>5</v>
      </c>
      <c r="B115" s="849">
        <v>0.30555555555555552</v>
      </c>
      <c r="C115" s="750">
        <v>0.36458333333333331</v>
      </c>
      <c r="D115" s="750">
        <f>C115+TIME(1,15,0)</f>
        <v>0.41666666666666663</v>
      </c>
      <c r="E115" s="750">
        <f>D115+TIME(1,25,0)</f>
        <v>0.47569444444444442</v>
      </c>
      <c r="F115" s="750">
        <f>E115+TIME(1,20,0)</f>
        <v>0.53125</v>
      </c>
      <c r="G115" s="850">
        <f>F115+TIME(1,10,0)</f>
        <v>0.57986111111111116</v>
      </c>
      <c r="H115" s="831" t="s">
        <v>18</v>
      </c>
      <c r="I115" s="750">
        <f>G115+TIME(1,35,0)</f>
        <v>0.64583333333333337</v>
      </c>
      <c r="J115" s="756">
        <f>I115+TIME(1,35,0)</f>
        <v>0.71180555555555558</v>
      </c>
      <c r="K115" s="756">
        <f>J115+TIME(1,15,0)</f>
        <v>0.76388888888888895</v>
      </c>
      <c r="L115" s="756">
        <f>K115+TIME(1,13,0)</f>
        <v>0.81458333333333344</v>
      </c>
      <c r="M115" s="750">
        <f>L115+TIME(1,27,0)</f>
        <v>0.87500000000000011</v>
      </c>
      <c r="N115" s="850">
        <f>M115+TIME(1,10,0)</f>
        <v>0.92361111111111127</v>
      </c>
      <c r="O115" s="831" t="s">
        <v>11</v>
      </c>
      <c r="P115" s="750"/>
      <c r="Q115" s="851"/>
      <c r="R115" s="852"/>
      <c r="S115" s="687">
        <v>10</v>
      </c>
      <c r="T115" s="49"/>
    </row>
    <row r="116" spans="1:23" s="358" customFormat="1" x14ac:dyDescent="0.25"/>
    <row r="117" spans="1:23" s="5" customFormat="1" ht="24.75" customHeight="1" thickBot="1" x14ac:dyDescent="0.35">
      <c r="A117" s="208" t="s">
        <v>16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23" s="5" customFormat="1" ht="18.75" customHeight="1" thickBot="1" x14ac:dyDescent="0.35">
      <c r="A118" s="1078" t="s">
        <v>3</v>
      </c>
      <c r="B118" s="1218" t="s">
        <v>275</v>
      </c>
      <c r="C118" s="1219"/>
      <c r="D118" s="1219"/>
      <c r="E118" s="1219"/>
      <c r="F118" s="1219"/>
      <c r="G118" s="1219"/>
      <c r="H118" s="1219"/>
      <c r="I118" s="1219"/>
      <c r="J118" s="1219"/>
      <c r="K118" s="1219"/>
      <c r="L118" s="1219"/>
      <c r="M118" s="1219"/>
      <c r="N118" s="1219"/>
      <c r="O118" s="1219"/>
      <c r="P118" s="1219"/>
      <c r="Q118" s="1220"/>
      <c r="R118" s="1078" t="s">
        <v>54</v>
      </c>
      <c r="S118" s="50"/>
    </row>
    <row r="119" spans="1:23" s="5" customFormat="1" ht="18.75" customHeight="1" thickBot="1" x14ac:dyDescent="0.35">
      <c r="A119" s="1079"/>
      <c r="B119" s="668" t="s">
        <v>128</v>
      </c>
      <c r="C119" s="51" t="s">
        <v>26</v>
      </c>
      <c r="D119" s="51" t="s">
        <v>128</v>
      </c>
      <c r="E119" s="51" t="s">
        <v>26</v>
      </c>
      <c r="F119" s="51" t="s">
        <v>128</v>
      </c>
      <c r="G119" s="51" t="s">
        <v>26</v>
      </c>
      <c r="H119" s="51" t="s">
        <v>128</v>
      </c>
      <c r="I119" s="51" t="s">
        <v>26</v>
      </c>
      <c r="J119" s="51" t="s">
        <v>128</v>
      </c>
      <c r="K119" s="51" t="s">
        <v>26</v>
      </c>
      <c r="L119" s="51" t="s">
        <v>128</v>
      </c>
      <c r="M119" s="51" t="s">
        <v>26</v>
      </c>
      <c r="N119" s="51" t="s">
        <v>128</v>
      </c>
      <c r="O119" s="51" t="s">
        <v>26</v>
      </c>
      <c r="P119" s="51" t="s">
        <v>128</v>
      </c>
      <c r="Q119" s="51"/>
      <c r="R119" s="1079"/>
      <c r="S119" s="50"/>
    </row>
    <row r="120" spans="1:23" s="5" customFormat="1" ht="18.75" customHeight="1" x14ac:dyDescent="0.3">
      <c r="A120" s="53">
        <v>1</v>
      </c>
      <c r="B120" s="13">
        <v>0.30555555555555552</v>
      </c>
      <c r="C120" s="14">
        <v>0.34722222222222227</v>
      </c>
      <c r="D120" s="14">
        <v>0.3888888888888889</v>
      </c>
      <c r="E120" s="14">
        <v>0.43055555555555558</v>
      </c>
      <c r="F120" s="14">
        <v>0.47222222222222227</v>
      </c>
      <c r="G120" s="440">
        <v>0.51388888888888895</v>
      </c>
      <c r="H120" s="597" t="s">
        <v>10</v>
      </c>
      <c r="I120" s="14">
        <v>0.61805555555555558</v>
      </c>
      <c r="J120" s="14">
        <v>0.66666666666666663</v>
      </c>
      <c r="K120" s="14">
        <v>0.72222222222222221</v>
      </c>
      <c r="L120" s="14">
        <v>0.76388888888888884</v>
      </c>
      <c r="M120" s="14">
        <v>0.80555555555555547</v>
      </c>
      <c r="N120" s="14">
        <v>0.84027777777777779</v>
      </c>
      <c r="O120" s="14">
        <v>0.875</v>
      </c>
      <c r="P120" s="440">
        <v>0.90625</v>
      </c>
      <c r="Q120" s="597" t="s">
        <v>11</v>
      </c>
      <c r="R120" s="663">
        <v>12</v>
      </c>
      <c r="S120" s="50"/>
    </row>
    <row r="121" spans="1:23" s="5" customFormat="1" ht="18.75" customHeight="1" x14ac:dyDescent="0.3">
      <c r="A121" s="21">
        <v>2</v>
      </c>
      <c r="B121" s="669"/>
      <c r="C121" s="69">
        <v>0.30555555555555552</v>
      </c>
      <c r="D121" s="69">
        <v>0.35069444444444442</v>
      </c>
      <c r="E121" s="69">
        <v>0.3923611111111111</v>
      </c>
      <c r="F121" s="69">
        <v>0.44444444444444442</v>
      </c>
      <c r="G121" s="69">
        <v>0.4861111111111111</v>
      </c>
      <c r="H121" s="69">
        <v>0.52777777777777779</v>
      </c>
      <c r="I121" s="670">
        <v>0.56944444444444442</v>
      </c>
      <c r="J121" s="671" t="s">
        <v>10</v>
      </c>
      <c r="K121" s="69">
        <v>0.66319444444444442</v>
      </c>
      <c r="L121" s="69">
        <v>0.71180555555555547</v>
      </c>
      <c r="M121" s="69">
        <v>0.76041666666666663</v>
      </c>
      <c r="N121" s="69">
        <v>0.8125</v>
      </c>
      <c r="O121" s="69">
        <v>0.86458333333333337</v>
      </c>
      <c r="P121" s="670">
        <v>0.91319444444444453</v>
      </c>
      <c r="Q121" s="672" t="s">
        <v>11</v>
      </c>
      <c r="R121" s="432">
        <v>11</v>
      </c>
      <c r="S121" s="50"/>
    </row>
    <row r="122" spans="1:23" s="5" customFormat="1" ht="18.75" customHeight="1" thickBot="1" x14ac:dyDescent="0.35">
      <c r="A122" s="664">
        <v>3</v>
      </c>
      <c r="B122" s="673">
        <v>0.3263888888888889</v>
      </c>
      <c r="C122" s="82">
        <v>0.375</v>
      </c>
      <c r="D122" s="82">
        <v>0.41666666666666669</v>
      </c>
      <c r="E122" s="82">
        <v>0.46527777777777773</v>
      </c>
      <c r="F122" s="82">
        <v>0.51736111111111105</v>
      </c>
      <c r="G122" s="674">
        <v>0.55555555555555558</v>
      </c>
      <c r="H122" s="675" t="s">
        <v>10</v>
      </c>
      <c r="I122" s="82">
        <v>0.625</v>
      </c>
      <c r="J122" s="82">
        <v>0.68055555555555547</v>
      </c>
      <c r="K122" s="82">
        <v>0.73611111111111116</v>
      </c>
      <c r="L122" s="82">
        <v>0.78472222222222221</v>
      </c>
      <c r="M122" s="82">
        <v>0.84027777777777779</v>
      </c>
      <c r="N122" s="290">
        <v>0.88194444444444453</v>
      </c>
      <c r="O122" s="674">
        <v>0.92361111111111116</v>
      </c>
      <c r="P122" s="675" t="s">
        <v>11</v>
      </c>
      <c r="Q122" s="545"/>
      <c r="R122" s="664">
        <v>11</v>
      </c>
    </row>
    <row r="123" spans="1:23" s="358" customFormat="1" x14ac:dyDescent="0.25"/>
    <row r="124" spans="1:23" s="358" customFormat="1" x14ac:dyDescent="0.25"/>
    <row r="125" spans="1:23" s="240" customFormat="1" ht="23.25" customHeight="1" x14ac:dyDescent="0.25">
      <c r="A125" s="1036" t="s">
        <v>130</v>
      </c>
      <c r="B125" s="1036"/>
      <c r="C125" s="1036"/>
      <c r="D125" s="1036"/>
      <c r="E125" s="1036"/>
      <c r="F125" s="1036"/>
      <c r="G125" s="1036"/>
      <c r="H125" s="1036"/>
      <c r="I125" s="1036"/>
      <c r="J125" s="1036"/>
      <c r="K125" s="1036"/>
      <c r="L125" s="1036"/>
      <c r="M125" s="1036"/>
      <c r="N125" s="1036"/>
      <c r="O125" s="1036"/>
      <c r="P125" s="1036"/>
      <c r="Q125" s="1036"/>
      <c r="R125" s="1036"/>
      <c r="S125" s="1036"/>
      <c r="T125" s="444"/>
      <c r="U125" s="444"/>
      <c r="V125" s="444"/>
      <c r="W125" s="152"/>
    </row>
    <row r="126" spans="1:23" s="240" customFormat="1" ht="23.25" customHeight="1" x14ac:dyDescent="0.25">
      <c r="A126" s="1036" t="s">
        <v>131</v>
      </c>
      <c r="B126" s="1036"/>
      <c r="C126" s="1036"/>
      <c r="D126" s="1036"/>
      <c r="E126" s="1036"/>
      <c r="F126" s="1036"/>
      <c r="G126" s="1036"/>
      <c r="H126" s="1036"/>
      <c r="I126" s="1036"/>
      <c r="J126" s="1036"/>
      <c r="K126" s="1036"/>
      <c r="L126" s="1036"/>
      <c r="M126" s="1036"/>
      <c r="N126" s="1036"/>
      <c r="O126" s="1036"/>
      <c r="P126" s="1036"/>
      <c r="Q126" s="1036"/>
      <c r="R126" s="1036"/>
      <c r="S126" s="1036"/>
      <c r="T126" s="444"/>
      <c r="U126" s="444"/>
      <c r="V126" s="444"/>
      <c r="W126" s="152"/>
    </row>
    <row r="127" spans="1:23" s="240" customFormat="1" ht="23.25" customHeight="1" thickBot="1" x14ac:dyDescent="0.3">
      <c r="A127" s="190" t="s">
        <v>21</v>
      </c>
      <c r="B127" s="190"/>
      <c r="C127" s="190"/>
      <c r="D127" s="190"/>
      <c r="E127" s="190"/>
      <c r="F127" s="190"/>
      <c r="G127" s="152"/>
      <c r="H127" s="152"/>
      <c r="I127" s="152"/>
      <c r="J127" s="152"/>
      <c r="K127" s="152"/>
      <c r="L127" s="152"/>
      <c r="M127" s="152"/>
      <c r="N127" s="152"/>
      <c r="O127" s="152"/>
      <c r="P127" s="152"/>
      <c r="Q127" s="152"/>
      <c r="R127" s="152"/>
      <c r="S127" s="152"/>
      <c r="T127" s="152"/>
      <c r="U127" s="152"/>
      <c r="V127" s="152"/>
      <c r="W127" s="152"/>
    </row>
    <row r="128" spans="1:23" s="240" customFormat="1" ht="23.25" customHeight="1" thickBot="1" x14ac:dyDescent="0.3">
      <c r="A128" s="1046" t="s">
        <v>3</v>
      </c>
      <c r="B128" s="1102" t="s">
        <v>284</v>
      </c>
      <c r="C128" s="1103"/>
      <c r="D128" s="1103"/>
      <c r="E128" s="1103"/>
      <c r="F128" s="1103"/>
      <c r="G128" s="1103"/>
      <c r="H128" s="1103"/>
      <c r="I128" s="1103"/>
      <c r="J128" s="1103"/>
      <c r="K128" s="1103"/>
      <c r="L128" s="1103"/>
      <c r="M128" s="1103"/>
      <c r="N128" s="1103"/>
      <c r="O128" s="1103"/>
      <c r="P128" s="1103"/>
      <c r="Q128" s="1103"/>
      <c r="R128" s="1104"/>
      <c r="S128" s="1014" t="s">
        <v>5</v>
      </c>
      <c r="T128" s="152"/>
      <c r="U128" s="152"/>
      <c r="V128" s="152"/>
      <c r="W128" s="152"/>
    </row>
    <row r="129" spans="1:29" s="240" customFormat="1" ht="23.25" customHeight="1" thickBot="1" x14ac:dyDescent="0.3">
      <c r="A129" s="1047"/>
      <c r="B129" s="853" t="s">
        <v>34</v>
      </c>
      <c r="C129" s="854" t="s">
        <v>285</v>
      </c>
      <c r="D129" s="854" t="s">
        <v>34</v>
      </c>
      <c r="E129" s="854" t="s">
        <v>285</v>
      </c>
      <c r="F129" s="854" t="s">
        <v>34</v>
      </c>
      <c r="G129" s="854" t="s">
        <v>285</v>
      </c>
      <c r="H129" s="854" t="s">
        <v>34</v>
      </c>
      <c r="I129" s="854" t="s">
        <v>285</v>
      </c>
      <c r="J129" s="854" t="s">
        <v>34</v>
      </c>
      <c r="K129" s="854" t="s">
        <v>285</v>
      </c>
      <c r="L129" s="854" t="s">
        <v>34</v>
      </c>
      <c r="M129" s="854" t="s">
        <v>285</v>
      </c>
      <c r="N129" s="854" t="s">
        <v>34</v>
      </c>
      <c r="O129" s="854" t="s">
        <v>285</v>
      </c>
      <c r="P129" s="854" t="s">
        <v>34</v>
      </c>
      <c r="Q129" s="854" t="s">
        <v>24</v>
      </c>
      <c r="R129" s="854" t="s">
        <v>34</v>
      </c>
      <c r="S129" s="1015"/>
      <c r="T129" s="152"/>
      <c r="U129" s="152"/>
      <c r="V129" s="152"/>
      <c r="W129" s="152"/>
    </row>
    <row r="130" spans="1:29" s="240" customFormat="1" ht="23.25" customHeight="1" thickBot="1" x14ac:dyDescent="0.3">
      <c r="A130" s="302">
        <v>1</v>
      </c>
      <c r="B130" s="855">
        <v>0.2951388888888889</v>
      </c>
      <c r="C130" s="856">
        <f>B130+TIME(1,0,0)</f>
        <v>0.33680555555555558</v>
      </c>
      <c r="D130" s="856">
        <f>C130+TIME(1,10,0)</f>
        <v>0.38541666666666669</v>
      </c>
      <c r="E130" s="856">
        <f>D130+TIME(1,0,0)</f>
        <v>0.42708333333333337</v>
      </c>
      <c r="F130" s="856">
        <f>E130+TIME(1,5,0)</f>
        <v>0.47222222222222227</v>
      </c>
      <c r="G130" s="856">
        <f t="shared" ref="G130:H130" si="9">F130+TIME(1,0,0)</f>
        <v>0.51388888888888895</v>
      </c>
      <c r="H130" s="857">
        <f t="shared" si="9"/>
        <v>0.55555555555555558</v>
      </c>
      <c r="I130" s="858" t="s">
        <v>18</v>
      </c>
      <c r="J130" s="856">
        <f>H130+TIME(1,35,0)</f>
        <v>0.62152777777777779</v>
      </c>
      <c r="K130" s="856">
        <f t="shared" ref="K130:O130" si="10">J130+TIME(1,0,0)</f>
        <v>0.66319444444444442</v>
      </c>
      <c r="L130" s="856">
        <f t="shared" si="10"/>
        <v>0.70486111111111105</v>
      </c>
      <c r="M130" s="856">
        <f t="shared" si="10"/>
        <v>0.74652777777777768</v>
      </c>
      <c r="N130" s="856">
        <f t="shared" si="10"/>
        <v>0.78819444444444431</v>
      </c>
      <c r="O130" s="856">
        <f t="shared" si="10"/>
        <v>0.82986111111111094</v>
      </c>
      <c r="P130" s="856">
        <f>O130+TIME(1,5,0)</f>
        <v>0.87499999999999978</v>
      </c>
      <c r="Q130" s="857">
        <f>P130+TIME(0,30,0)</f>
        <v>0.89583333333333315</v>
      </c>
      <c r="R130" s="858" t="s">
        <v>11</v>
      </c>
      <c r="S130" s="101" t="s">
        <v>49</v>
      </c>
      <c r="T130" s="152"/>
      <c r="U130" s="152"/>
      <c r="V130" s="152"/>
      <c r="W130" s="152"/>
    </row>
    <row r="131" spans="1:29" s="240" customFormat="1" ht="18.75" x14ac:dyDescent="0.25">
      <c r="A131" s="870"/>
      <c r="B131" s="870"/>
      <c r="C131" s="870"/>
      <c r="D131" s="870"/>
      <c r="E131" s="870"/>
      <c r="F131" s="870"/>
      <c r="G131" s="870"/>
      <c r="H131" s="870"/>
      <c r="I131" s="870"/>
      <c r="J131" s="870"/>
      <c r="K131" s="870"/>
      <c r="L131" s="870"/>
      <c r="M131" s="870"/>
      <c r="N131" s="870"/>
      <c r="O131" s="870"/>
      <c r="P131" s="870"/>
      <c r="Q131" s="870"/>
      <c r="R131" s="870"/>
      <c r="S131" s="870"/>
      <c r="T131" s="152"/>
      <c r="U131" s="152"/>
      <c r="V131" s="152"/>
      <c r="W131" s="152"/>
    </row>
    <row r="132" spans="1:29" s="358" customFormat="1" x14ac:dyDescent="0.25"/>
    <row r="133" spans="1:29" s="241" customFormat="1" ht="18.75" x14ac:dyDescent="0.25">
      <c r="A133" s="1036" t="s">
        <v>132</v>
      </c>
      <c r="B133" s="1036"/>
      <c r="C133" s="1036"/>
      <c r="D133" s="1036"/>
      <c r="E133" s="1036"/>
      <c r="F133" s="1036"/>
      <c r="G133" s="1036"/>
      <c r="H133" s="1036"/>
      <c r="I133" s="1036"/>
      <c r="J133" s="1036"/>
      <c r="K133" s="1036"/>
      <c r="L133" s="1036"/>
      <c r="M133" s="1036"/>
      <c r="N133" s="1036"/>
      <c r="O133" s="1036"/>
      <c r="P133" s="1036"/>
      <c r="Q133" s="1036"/>
      <c r="R133" s="1036"/>
      <c r="S133" s="1036"/>
      <c r="T133" s="1036"/>
      <c r="U133" s="1036"/>
      <c r="V133" s="1036"/>
      <c r="W133" s="1036"/>
      <c r="X133" s="1036"/>
      <c r="Y133" s="1036"/>
      <c r="Z133" s="1036"/>
    </row>
    <row r="134" spans="1:29" s="241" customFormat="1" ht="18.75" x14ac:dyDescent="0.25">
      <c r="A134" s="1036" t="s">
        <v>133</v>
      </c>
      <c r="B134" s="1036"/>
      <c r="C134" s="1036"/>
      <c r="D134" s="1036"/>
      <c r="E134" s="1036"/>
      <c r="F134" s="1036"/>
      <c r="G134" s="1036"/>
      <c r="H134" s="1036"/>
      <c r="I134" s="1036"/>
      <c r="J134" s="1036"/>
      <c r="K134" s="1036"/>
      <c r="L134" s="1036"/>
      <c r="M134" s="1036"/>
      <c r="N134" s="1036"/>
      <c r="O134" s="1036"/>
      <c r="P134" s="1036"/>
      <c r="Q134" s="1036"/>
      <c r="R134" s="1036"/>
      <c r="S134" s="1036"/>
      <c r="T134" s="1036"/>
      <c r="U134" s="1036"/>
      <c r="V134" s="1036"/>
      <c r="W134" s="1036"/>
      <c r="X134" s="1036"/>
      <c r="Y134" s="1036"/>
      <c r="Z134" s="1036"/>
    </row>
    <row r="135" spans="1:29" s="241" customFormat="1" ht="23.85" customHeight="1" thickBot="1" x14ac:dyDescent="0.3">
      <c r="A135" s="91" t="s">
        <v>21</v>
      </c>
      <c r="B135" s="676"/>
      <c r="C135" s="676"/>
      <c r="D135" s="676"/>
      <c r="E135" s="676"/>
      <c r="F135" s="676"/>
      <c r="G135" s="679"/>
      <c r="H135" s="679"/>
      <c r="I135" s="679"/>
      <c r="J135" s="679"/>
      <c r="K135" s="679"/>
      <c r="L135" s="679"/>
      <c r="M135" s="679"/>
      <c r="N135" s="679"/>
      <c r="O135" s="679"/>
      <c r="P135" s="679"/>
      <c r="Q135" s="679"/>
      <c r="R135" s="679"/>
      <c r="S135" s="679"/>
      <c r="T135" s="679"/>
      <c r="U135" s="679"/>
      <c r="V135" s="679"/>
      <c r="W135" s="679"/>
      <c r="X135" s="679"/>
      <c r="Y135" s="679"/>
      <c r="Z135" s="448"/>
    </row>
    <row r="136" spans="1:29" s="241" customFormat="1" ht="23.85" customHeight="1" thickBot="1" x14ac:dyDescent="0.3">
      <c r="A136" s="1078" t="s">
        <v>3</v>
      </c>
      <c r="B136" s="1080" t="s">
        <v>286</v>
      </c>
      <c r="C136" s="1081"/>
      <c r="D136" s="1081"/>
      <c r="E136" s="1081"/>
      <c r="F136" s="1081"/>
      <c r="G136" s="1081"/>
      <c r="H136" s="1081"/>
      <c r="I136" s="1081"/>
      <c r="J136" s="1081"/>
      <c r="K136" s="1081"/>
      <c r="L136" s="1081"/>
      <c r="M136" s="1081"/>
      <c r="N136" s="1081"/>
      <c r="O136" s="1081"/>
      <c r="P136" s="1081"/>
      <c r="Q136" s="1081"/>
      <c r="R136" s="1081"/>
      <c r="S136" s="1081"/>
      <c r="T136" s="1081"/>
      <c r="U136" s="1081"/>
      <c r="V136" s="1081"/>
      <c r="W136" s="1081"/>
      <c r="X136" s="1081"/>
      <c r="Y136" s="1105"/>
      <c r="Z136" s="1078" t="s">
        <v>5</v>
      </c>
    </row>
    <row r="137" spans="1:29" s="241" customFormat="1" ht="23.85" customHeight="1" thickBot="1" x14ac:dyDescent="0.3">
      <c r="A137" s="1079"/>
      <c r="B137" s="173" t="s">
        <v>34</v>
      </c>
      <c r="C137" s="368" t="s">
        <v>9</v>
      </c>
      <c r="D137" s="52" t="s">
        <v>43</v>
      </c>
      <c r="E137" s="52" t="s">
        <v>135</v>
      </c>
      <c r="F137" s="52" t="s">
        <v>34</v>
      </c>
      <c r="G137" s="52" t="s">
        <v>135</v>
      </c>
      <c r="H137" s="52" t="s">
        <v>34</v>
      </c>
      <c r="I137" s="52" t="s">
        <v>135</v>
      </c>
      <c r="J137" s="52" t="s">
        <v>34</v>
      </c>
      <c r="K137" s="52" t="s">
        <v>9</v>
      </c>
      <c r="L137" s="52" t="s">
        <v>135</v>
      </c>
      <c r="M137" s="685" t="s">
        <v>34</v>
      </c>
      <c r="N137" s="52" t="s">
        <v>135</v>
      </c>
      <c r="O137" s="52" t="s">
        <v>34</v>
      </c>
      <c r="P137" s="52" t="s">
        <v>135</v>
      </c>
      <c r="Q137" s="52" t="s">
        <v>34</v>
      </c>
      <c r="R137" s="52" t="s">
        <v>9</v>
      </c>
      <c r="S137" s="52" t="s">
        <v>135</v>
      </c>
      <c r="T137" s="52" t="s">
        <v>34</v>
      </c>
      <c r="U137" s="52" t="s">
        <v>135</v>
      </c>
      <c r="V137" s="52" t="s">
        <v>34</v>
      </c>
      <c r="W137" s="52" t="s">
        <v>135</v>
      </c>
      <c r="X137" s="52" t="s">
        <v>136</v>
      </c>
      <c r="Y137" s="52"/>
      <c r="Z137" s="1079"/>
      <c r="AA137" s="450"/>
      <c r="AB137" s="450"/>
    </row>
    <row r="138" spans="1:29" s="241" customFormat="1" ht="23.85" customHeight="1" x14ac:dyDescent="0.25">
      <c r="A138" s="508">
        <v>1</v>
      </c>
      <c r="B138" s="860"/>
      <c r="C138" s="706"/>
      <c r="D138" s="706">
        <v>0.27083333333333331</v>
      </c>
      <c r="E138" s="706">
        <v>0.27430555555555552</v>
      </c>
      <c r="F138" s="706">
        <v>0.31944444444444448</v>
      </c>
      <c r="G138" s="706">
        <v>0.35416666666666669</v>
      </c>
      <c r="H138" s="792">
        <v>0.39930555555555558</v>
      </c>
      <c r="I138" s="706">
        <v>0.43402777777777773</v>
      </c>
      <c r="J138" s="861">
        <v>0.47916666666666669</v>
      </c>
      <c r="K138" s="1093" t="s">
        <v>18</v>
      </c>
      <c r="L138" s="1094"/>
      <c r="M138" s="792">
        <v>0.5625</v>
      </c>
      <c r="N138" s="792">
        <v>0.59722222222222221</v>
      </c>
      <c r="O138" s="706">
        <v>0.64583333333333337</v>
      </c>
      <c r="P138" s="706">
        <v>0.68055555555555547</v>
      </c>
      <c r="Q138" s="706">
        <v>0.72569444444444453</v>
      </c>
      <c r="R138" s="706"/>
      <c r="S138" s="706">
        <v>0.76041666666666663</v>
      </c>
      <c r="T138" s="706">
        <v>0.80555555555555547</v>
      </c>
      <c r="U138" s="706">
        <v>0.84027777777777779</v>
      </c>
      <c r="V138" s="840">
        <v>0.86805555555555547</v>
      </c>
      <c r="W138" s="825" t="s">
        <v>11</v>
      </c>
      <c r="X138" s="862"/>
      <c r="Y138" s="863"/>
      <c r="Z138" s="63" t="s">
        <v>138</v>
      </c>
      <c r="AC138" s="146"/>
    </row>
    <row r="139" spans="1:29" s="241" customFormat="1" ht="23.85" customHeight="1" x14ac:dyDescent="0.25">
      <c r="A139" s="859">
        <v>2</v>
      </c>
      <c r="B139" s="848"/>
      <c r="C139" s="726"/>
      <c r="D139" s="726">
        <v>0.28125</v>
      </c>
      <c r="E139" s="726">
        <v>0.28472222222222221</v>
      </c>
      <c r="F139" s="726">
        <v>0.33333333333333331</v>
      </c>
      <c r="G139" s="726">
        <v>0.36805555555555558</v>
      </c>
      <c r="H139" s="802">
        <v>0.41319444444444442</v>
      </c>
      <c r="I139" s="726">
        <v>0.44791666666666669</v>
      </c>
      <c r="J139" s="726">
        <v>0.49305555555555558</v>
      </c>
      <c r="K139" s="706">
        <v>0.52083333333333337</v>
      </c>
      <c r="L139" s="726">
        <v>0.52777777777777779</v>
      </c>
      <c r="M139" s="846">
        <v>0.57291666666666663</v>
      </c>
      <c r="N139" s="825" t="s">
        <v>18</v>
      </c>
      <c r="O139" s="726">
        <v>0.63194444444444442</v>
      </c>
      <c r="P139" s="726">
        <v>0.66666666666666663</v>
      </c>
      <c r="Q139" s="726">
        <v>0.71180555555555547</v>
      </c>
      <c r="R139" s="726">
        <v>0.73958333333333337</v>
      </c>
      <c r="S139" s="726">
        <v>0.74652777777777779</v>
      </c>
      <c r="T139" s="726">
        <v>0.79166666666666663</v>
      </c>
      <c r="U139" s="726">
        <v>0.82638888888888884</v>
      </c>
      <c r="V139" s="726">
        <v>0.875</v>
      </c>
      <c r="W139" s="726">
        <v>0.89583333333333337</v>
      </c>
      <c r="X139" s="864">
        <v>0.89930555555555547</v>
      </c>
      <c r="Y139" s="865" t="s">
        <v>11</v>
      </c>
      <c r="Z139" s="78" t="s">
        <v>287</v>
      </c>
      <c r="AC139" s="146"/>
    </row>
    <row r="140" spans="1:29" s="241" customFormat="1" ht="23.85" customHeight="1" x14ac:dyDescent="0.25">
      <c r="A140" s="859">
        <v>3</v>
      </c>
      <c r="B140" s="848"/>
      <c r="C140" s="726"/>
      <c r="D140" s="726">
        <v>0.29166666666666669</v>
      </c>
      <c r="E140" s="726">
        <v>0.2951388888888889</v>
      </c>
      <c r="F140" s="726">
        <v>0.34722222222222227</v>
      </c>
      <c r="G140" s="726">
        <v>0.38194444444444442</v>
      </c>
      <c r="H140" s="802">
        <v>0.42708333333333331</v>
      </c>
      <c r="I140" s="726">
        <v>0.46180555555555558</v>
      </c>
      <c r="J140" s="726">
        <v>0.50694444444444442</v>
      </c>
      <c r="K140" s="866"/>
      <c r="L140" s="726">
        <v>0.54513888888888895</v>
      </c>
      <c r="M140" s="846">
        <v>0.59027777777777779</v>
      </c>
      <c r="N140" s="825" t="s">
        <v>18</v>
      </c>
      <c r="O140" s="726">
        <v>0.65972222222222221</v>
      </c>
      <c r="P140" s="726">
        <v>0.69444444444444453</v>
      </c>
      <c r="Q140" s="726">
        <v>0.73958333333333337</v>
      </c>
      <c r="R140" s="726"/>
      <c r="S140" s="726">
        <v>0.77430555555555547</v>
      </c>
      <c r="T140" s="726">
        <v>0.81944444444444453</v>
      </c>
      <c r="U140" s="726">
        <v>0.85416666666666663</v>
      </c>
      <c r="V140" s="846">
        <v>0.88888888888888884</v>
      </c>
      <c r="W140" s="825" t="s">
        <v>11</v>
      </c>
      <c r="X140" s="711"/>
      <c r="Y140" s="726"/>
      <c r="Z140" s="78" t="s">
        <v>138</v>
      </c>
      <c r="AC140" s="146"/>
    </row>
    <row r="141" spans="1:29" s="241" customFormat="1" ht="23.85" customHeight="1" x14ac:dyDescent="0.25">
      <c r="A141" s="859">
        <v>4</v>
      </c>
      <c r="B141" s="848"/>
      <c r="C141" s="726">
        <v>0.2951388888888889</v>
      </c>
      <c r="D141" s="726">
        <v>0.30208333333333331</v>
      </c>
      <c r="E141" s="726">
        <v>0.30555555555555552</v>
      </c>
      <c r="F141" s="726">
        <v>0.3611111111111111</v>
      </c>
      <c r="G141" s="726">
        <v>0.39583333333333331</v>
      </c>
      <c r="H141" s="802">
        <v>0.44097222222222227</v>
      </c>
      <c r="I141" s="726">
        <v>0.47569444444444442</v>
      </c>
      <c r="J141" s="846">
        <v>0.52083333333333337</v>
      </c>
      <c r="K141" s="1095" t="s">
        <v>18</v>
      </c>
      <c r="L141" s="1096"/>
      <c r="M141" s="802">
        <v>0.59027777777777779</v>
      </c>
      <c r="N141" s="802">
        <v>0.625</v>
      </c>
      <c r="O141" s="726">
        <v>0.67361111111111116</v>
      </c>
      <c r="P141" s="726">
        <v>0.70833333333333337</v>
      </c>
      <c r="Q141" s="726">
        <v>0.75347222222222221</v>
      </c>
      <c r="R141" s="726"/>
      <c r="S141" s="726">
        <v>0.78819444444444453</v>
      </c>
      <c r="T141" s="726">
        <v>0.83333333333333337</v>
      </c>
      <c r="U141" s="726">
        <v>0.87152777777777779</v>
      </c>
      <c r="V141" s="846">
        <v>0.90277777777777779</v>
      </c>
      <c r="W141" s="825" t="s">
        <v>11</v>
      </c>
      <c r="X141" s="711"/>
      <c r="Y141" s="726"/>
      <c r="Z141" s="78" t="s">
        <v>288</v>
      </c>
      <c r="AC141" s="146"/>
    </row>
    <row r="142" spans="1:29" s="241" customFormat="1" ht="23.85" customHeight="1" x14ac:dyDescent="0.25">
      <c r="A142" s="478">
        <v>5</v>
      </c>
      <c r="B142" s="848"/>
      <c r="C142" s="726"/>
      <c r="D142" s="726">
        <v>0.31597222222222221</v>
      </c>
      <c r="E142" s="726">
        <v>0.31944444444444448</v>
      </c>
      <c r="F142" s="726">
        <v>0.375</v>
      </c>
      <c r="G142" s="726">
        <v>0.40972222222222227</v>
      </c>
      <c r="H142" s="802">
        <v>0.4548611111111111</v>
      </c>
      <c r="I142" s="726">
        <v>0.48958333333333331</v>
      </c>
      <c r="J142" s="726">
        <v>0.53472222222222221</v>
      </c>
      <c r="K142" s="706"/>
      <c r="L142" s="726">
        <v>0.56944444444444442</v>
      </c>
      <c r="M142" s="846">
        <v>0.61458333333333337</v>
      </c>
      <c r="N142" s="825" t="s">
        <v>18</v>
      </c>
      <c r="O142" s="726">
        <v>0.6875</v>
      </c>
      <c r="P142" s="726">
        <v>0.72222222222222221</v>
      </c>
      <c r="Q142" s="726">
        <v>0.76736111111111116</v>
      </c>
      <c r="R142" s="726"/>
      <c r="S142" s="726">
        <v>0.80208333333333337</v>
      </c>
      <c r="T142" s="726">
        <v>0.84722222222222221</v>
      </c>
      <c r="U142" s="867"/>
      <c r="V142" s="868"/>
      <c r="W142" s="726">
        <v>0.87152777777777779</v>
      </c>
      <c r="X142" s="846">
        <v>0.875</v>
      </c>
      <c r="Y142" s="825" t="s">
        <v>11</v>
      </c>
      <c r="Z142" s="78" t="s">
        <v>289</v>
      </c>
      <c r="AC142" s="146"/>
    </row>
    <row r="143" spans="1:29" s="241" customFormat="1" ht="23.85" customHeight="1" thickBot="1" x14ac:dyDescent="0.3">
      <c r="A143" s="286">
        <v>6</v>
      </c>
      <c r="B143" s="849">
        <v>0.30208333333333331</v>
      </c>
      <c r="C143" s="750"/>
      <c r="D143" s="750">
        <v>0.33333333333333331</v>
      </c>
      <c r="E143" s="750">
        <v>0.33680555555555558</v>
      </c>
      <c r="F143" s="750">
        <v>0.38541666666666669</v>
      </c>
      <c r="G143" s="750">
        <v>0.4201388888888889</v>
      </c>
      <c r="H143" s="828">
        <v>0.47222222222222227</v>
      </c>
      <c r="I143" s="750">
        <v>0.50347222222222221</v>
      </c>
      <c r="J143" s="850">
        <v>0.54861111111111105</v>
      </c>
      <c r="K143" s="1097" t="s">
        <v>18</v>
      </c>
      <c r="L143" s="1098"/>
      <c r="M143" s="828">
        <v>0.61805555555555558</v>
      </c>
      <c r="N143" s="828">
        <v>0.65277777777777779</v>
      </c>
      <c r="O143" s="750">
        <v>0.70138888888888884</v>
      </c>
      <c r="P143" s="750">
        <v>0.73263888888888884</v>
      </c>
      <c r="Q143" s="750">
        <v>0.77777777777777779</v>
      </c>
      <c r="R143" s="750"/>
      <c r="S143" s="750">
        <v>0.8125</v>
      </c>
      <c r="T143" s="750">
        <v>0.86458333333333337</v>
      </c>
      <c r="U143" s="750">
        <v>0.88888888888888884</v>
      </c>
      <c r="V143" s="850">
        <v>0.93055555555555547</v>
      </c>
      <c r="W143" s="831" t="s">
        <v>11</v>
      </c>
      <c r="X143" s="869"/>
      <c r="Y143" s="750"/>
      <c r="Z143" s="88">
        <v>14</v>
      </c>
      <c r="AC143" s="146"/>
    </row>
    <row r="144" spans="1:29" s="241" customFormat="1" ht="24" customHeight="1" x14ac:dyDescent="0.25">
      <c r="A144" s="46"/>
      <c r="B144" s="146"/>
      <c r="C144" s="146"/>
      <c r="D144" s="146"/>
      <c r="E144" s="146"/>
      <c r="F144" s="146"/>
      <c r="G144" s="411"/>
      <c r="H144" s="146"/>
      <c r="I144" s="146"/>
      <c r="J144" s="146"/>
      <c r="K144" s="146"/>
      <c r="L144" s="411"/>
      <c r="T144" s="146"/>
      <c r="U144" s="146"/>
      <c r="V144" s="146"/>
      <c r="W144" s="146"/>
      <c r="X144" s="451"/>
    </row>
    <row r="145" spans="1:29" s="241" customFormat="1" ht="24" customHeight="1" thickBot="1" x14ac:dyDescent="0.3">
      <c r="A145" s="91" t="s">
        <v>16</v>
      </c>
      <c r="B145" s="452"/>
      <c r="C145" s="453"/>
      <c r="D145" s="453"/>
      <c r="E145" s="453"/>
      <c r="F145" s="453"/>
      <c r="G145" s="453"/>
      <c r="H145" s="453"/>
      <c r="I145" s="453"/>
      <c r="J145" s="453"/>
      <c r="K145" s="453"/>
      <c r="L145" s="453"/>
      <c r="M145" s="453"/>
      <c r="N145" s="453"/>
      <c r="O145" s="453"/>
      <c r="P145" s="453"/>
      <c r="Q145" s="453"/>
      <c r="R145" s="453"/>
      <c r="S145" s="453"/>
      <c r="T145" s="453"/>
    </row>
    <row r="146" spans="1:29" s="241" customFormat="1" ht="24" customHeight="1" thickBot="1" x14ac:dyDescent="0.3">
      <c r="A146" s="1216" t="s">
        <v>3</v>
      </c>
      <c r="B146" s="1181" t="s">
        <v>137</v>
      </c>
      <c r="C146" s="1182"/>
      <c r="D146" s="1182"/>
      <c r="E146" s="1182"/>
      <c r="F146" s="1182"/>
      <c r="G146" s="1182"/>
      <c r="H146" s="1182"/>
      <c r="I146" s="1182"/>
      <c r="J146" s="1182"/>
      <c r="K146" s="1182"/>
      <c r="L146" s="1182"/>
      <c r="M146" s="1182"/>
      <c r="N146" s="1182"/>
      <c r="O146" s="1182"/>
      <c r="P146" s="1182"/>
      <c r="Q146" s="1182"/>
      <c r="R146" s="1182"/>
      <c r="S146" s="1182"/>
      <c r="T146" s="1182"/>
      <c r="U146" s="1182"/>
      <c r="V146" s="1182"/>
      <c r="W146" s="1182"/>
      <c r="X146" s="1182"/>
      <c r="Y146" s="1183"/>
      <c r="Z146" s="1078" t="s">
        <v>5</v>
      </c>
    </row>
    <row r="147" spans="1:29" s="241" customFormat="1" ht="24" customHeight="1" thickBot="1" x14ac:dyDescent="0.3">
      <c r="A147" s="1217"/>
      <c r="B147" s="454" t="s">
        <v>9</v>
      </c>
      <c r="C147" s="455" t="s">
        <v>43</v>
      </c>
      <c r="D147" s="455" t="s">
        <v>135</v>
      </c>
      <c r="E147" s="455" t="s">
        <v>134</v>
      </c>
      <c r="F147" s="456" t="s">
        <v>9</v>
      </c>
      <c r="G147" s="455" t="s">
        <v>135</v>
      </c>
      <c r="H147" s="455" t="s">
        <v>134</v>
      </c>
      <c r="I147" s="456" t="s">
        <v>9</v>
      </c>
      <c r="J147" s="455" t="s">
        <v>135</v>
      </c>
      <c r="K147" s="455" t="s">
        <v>134</v>
      </c>
      <c r="L147" s="455" t="s">
        <v>135</v>
      </c>
      <c r="M147" s="455" t="s">
        <v>134</v>
      </c>
      <c r="N147" s="455" t="s">
        <v>135</v>
      </c>
      <c r="O147" s="455" t="s">
        <v>134</v>
      </c>
      <c r="P147" s="455" t="s">
        <v>135</v>
      </c>
      <c r="Q147" s="455" t="s">
        <v>134</v>
      </c>
      <c r="R147" s="455" t="s">
        <v>9</v>
      </c>
      <c r="S147" s="455" t="s">
        <v>135</v>
      </c>
      <c r="T147" s="455" t="s">
        <v>134</v>
      </c>
      <c r="U147" s="455" t="s">
        <v>135</v>
      </c>
      <c r="V147" s="455" t="s">
        <v>134</v>
      </c>
      <c r="W147" s="455" t="s">
        <v>135</v>
      </c>
      <c r="X147" s="52" t="s">
        <v>136</v>
      </c>
      <c r="Y147" s="457"/>
      <c r="Z147" s="1079"/>
    </row>
    <row r="148" spans="1:29" s="241" customFormat="1" ht="18" customHeight="1" x14ac:dyDescent="0.25">
      <c r="A148" s="12">
        <v>1</v>
      </c>
      <c r="B148" s="175"/>
      <c r="C148" s="14">
        <v>0.27083333333333331</v>
      </c>
      <c r="D148" s="14">
        <v>0.27430555555555552</v>
      </c>
      <c r="E148" s="14">
        <v>0.3125</v>
      </c>
      <c r="F148" s="14"/>
      <c r="G148" s="14">
        <v>0.35416666666666669</v>
      </c>
      <c r="H148" s="359">
        <v>0.40972222222222227</v>
      </c>
      <c r="I148" s="359"/>
      <c r="J148" s="14">
        <v>0.44444444444444442</v>
      </c>
      <c r="K148" s="15">
        <v>0.48958333333333331</v>
      </c>
      <c r="L148" s="176" t="s">
        <v>10</v>
      </c>
      <c r="M148" s="14">
        <v>0.58333333333333337</v>
      </c>
      <c r="N148" s="177">
        <v>0.61805555555555558</v>
      </c>
      <c r="O148" s="177">
        <v>0.66666666666666663</v>
      </c>
      <c r="P148" s="177">
        <v>0.70138888888888884</v>
      </c>
      <c r="Q148" s="177">
        <v>0.74652777777777779</v>
      </c>
      <c r="R148" s="359"/>
      <c r="S148" s="359">
        <v>0.78125</v>
      </c>
      <c r="T148" s="354">
        <v>0.82638888888888884</v>
      </c>
      <c r="U148" s="354">
        <v>0.86111111111111116</v>
      </c>
      <c r="V148" s="360">
        <v>0.89930555555555547</v>
      </c>
      <c r="W148" s="361" t="s">
        <v>11</v>
      </c>
      <c r="X148" s="359"/>
      <c r="Y148" s="458"/>
      <c r="Z148" s="12" t="s">
        <v>138</v>
      </c>
      <c r="AC148" s="146"/>
    </row>
    <row r="149" spans="1:29" s="241" customFormat="1" ht="18" customHeight="1" x14ac:dyDescent="0.25">
      <c r="A149" s="21">
        <v>2</v>
      </c>
      <c r="B149" s="180">
        <v>0.28819444444444448</v>
      </c>
      <c r="C149" s="23">
        <v>0.2986111111111111</v>
      </c>
      <c r="D149" s="23">
        <v>0.30208333333333331</v>
      </c>
      <c r="E149" s="23">
        <v>0.34722222222222227</v>
      </c>
      <c r="F149" s="23">
        <v>0.375</v>
      </c>
      <c r="G149" s="23">
        <v>0.38194444444444442</v>
      </c>
      <c r="H149" s="356">
        <v>0.43055555555555558</v>
      </c>
      <c r="I149" s="356"/>
      <c r="J149" s="23">
        <v>0.46527777777777773</v>
      </c>
      <c r="K149" s="23">
        <v>0.51041666666666663</v>
      </c>
      <c r="L149" s="23">
        <v>0.54513888888888895</v>
      </c>
      <c r="M149" s="24">
        <v>0.59027777777777779</v>
      </c>
      <c r="N149" s="33" t="s">
        <v>10</v>
      </c>
      <c r="O149" s="161">
        <v>0.64583333333333337</v>
      </c>
      <c r="P149" s="161">
        <v>0.68055555555555547</v>
      </c>
      <c r="Q149" s="161">
        <v>0.72569444444444453</v>
      </c>
      <c r="R149" s="356">
        <v>0.75347222222222221</v>
      </c>
      <c r="S149" s="356">
        <v>0.76041666666666663</v>
      </c>
      <c r="T149" s="356">
        <v>0.80555555555555547</v>
      </c>
      <c r="U149" s="356">
        <v>0.84027777777777779</v>
      </c>
      <c r="V149" s="162">
        <v>0.88541666666666663</v>
      </c>
      <c r="W149" s="163" t="s">
        <v>11</v>
      </c>
      <c r="X149" s="356"/>
      <c r="Y149" s="459"/>
      <c r="Z149" s="21" t="s">
        <v>139</v>
      </c>
      <c r="AC149" s="146"/>
    </row>
    <row r="150" spans="1:29" s="241" customFormat="1" ht="18" customHeight="1" x14ac:dyDescent="0.25">
      <c r="A150" s="21">
        <v>3</v>
      </c>
      <c r="B150" s="413"/>
      <c r="C150" s="23">
        <v>0.31944444444444448</v>
      </c>
      <c r="D150" s="23">
        <v>0.32291666666666669</v>
      </c>
      <c r="E150" s="23">
        <v>0.36805555555555558</v>
      </c>
      <c r="F150" s="376"/>
      <c r="G150" s="23">
        <v>0.40277777777777773</v>
      </c>
      <c r="H150" s="23">
        <v>0.4513888888888889</v>
      </c>
      <c r="I150" s="161">
        <v>0.47916666666666669</v>
      </c>
      <c r="J150" s="23">
        <v>0.4861111111111111</v>
      </c>
      <c r="K150" s="24">
        <v>0.53125</v>
      </c>
      <c r="L150" s="33" t="s">
        <v>10</v>
      </c>
      <c r="M150" s="23">
        <v>0.61458333333333337</v>
      </c>
      <c r="N150" s="23">
        <v>0.64930555555555558</v>
      </c>
      <c r="O150" s="23">
        <v>0.70833333333333337</v>
      </c>
      <c r="P150" s="161">
        <v>0.74305555555555547</v>
      </c>
      <c r="Q150" s="161">
        <v>0.78819444444444453</v>
      </c>
      <c r="R150" s="161"/>
      <c r="S150" s="23">
        <v>0.82291666666666663</v>
      </c>
      <c r="T150" s="23">
        <v>0.86805555555555547</v>
      </c>
      <c r="U150" s="460"/>
      <c r="V150" s="460"/>
      <c r="W150" s="23">
        <v>0.89583333333333337</v>
      </c>
      <c r="X150" s="24">
        <v>0.89930555555555547</v>
      </c>
      <c r="Y150" s="25" t="s">
        <v>11</v>
      </c>
      <c r="Z150" s="21" t="s">
        <v>140</v>
      </c>
      <c r="AC150" s="146"/>
    </row>
    <row r="151" spans="1:29" s="241" customFormat="1" ht="18" customHeight="1" thickBot="1" x14ac:dyDescent="0.3">
      <c r="A151" s="40">
        <v>4</v>
      </c>
      <c r="B151" s="80"/>
      <c r="C151" s="42"/>
      <c r="D151" s="42"/>
      <c r="E151" s="42">
        <v>0.3888888888888889</v>
      </c>
      <c r="F151" s="169"/>
      <c r="G151" s="42">
        <v>0.4236111111111111</v>
      </c>
      <c r="H151" s="42">
        <v>0.47222222222222227</v>
      </c>
      <c r="I151" s="461"/>
      <c r="J151" s="42">
        <v>0.50694444444444442</v>
      </c>
      <c r="K151" s="42">
        <v>0.55208333333333337</v>
      </c>
      <c r="L151" s="42">
        <v>0.58680555555555558</v>
      </c>
      <c r="M151" s="43">
        <v>0.63194444444444442</v>
      </c>
      <c r="N151" s="44" t="s">
        <v>10</v>
      </c>
      <c r="O151" s="169">
        <v>0.6875</v>
      </c>
      <c r="P151" s="42">
        <v>0.72222222222222221</v>
      </c>
      <c r="Q151" s="42">
        <v>0.76736111111111116</v>
      </c>
      <c r="R151" s="42"/>
      <c r="S151" s="42">
        <v>0.80208333333333337</v>
      </c>
      <c r="T151" s="42">
        <v>0.84722222222222221</v>
      </c>
      <c r="U151" s="42">
        <v>0.87847222222222221</v>
      </c>
      <c r="V151" s="43">
        <v>0.92013888888888884</v>
      </c>
      <c r="W151" s="44" t="s">
        <v>44</v>
      </c>
      <c r="X151" s="42"/>
      <c r="Y151" s="462"/>
      <c r="Z151" s="40">
        <v>12</v>
      </c>
      <c r="AC151" s="146"/>
    </row>
    <row r="152" spans="1:29" s="358" customFormat="1" x14ac:dyDescent="0.25"/>
    <row r="153" spans="1:29" s="358" customFormat="1" x14ac:dyDescent="0.25"/>
    <row r="154" spans="1:29" s="152" customFormat="1" ht="23.85" customHeight="1" x14ac:dyDescent="0.25">
      <c r="A154" s="1036" t="s">
        <v>290</v>
      </c>
      <c r="B154" s="1036"/>
      <c r="C154" s="1036"/>
      <c r="D154" s="1036"/>
      <c r="E154" s="1036"/>
      <c r="F154" s="1036"/>
      <c r="G154" s="1036"/>
      <c r="H154" s="1036"/>
      <c r="I154" s="1036"/>
      <c r="J154" s="1036"/>
      <c r="K154" s="1036"/>
      <c r="L154" s="1036"/>
      <c r="M154" s="1036"/>
      <c r="N154" s="1036"/>
      <c r="O154" s="1036"/>
      <c r="P154" s="1036"/>
      <c r="Q154" s="1036"/>
      <c r="R154" s="1036"/>
      <c r="S154" s="1036"/>
      <c r="T154" s="1036"/>
      <c r="U154" s="1036"/>
      <c r="V154" s="1036"/>
    </row>
    <row r="155" spans="1:29" s="152" customFormat="1" ht="23.85" customHeight="1" x14ac:dyDescent="0.25">
      <c r="A155" s="1036" t="s">
        <v>291</v>
      </c>
      <c r="B155" s="1036"/>
      <c r="C155" s="1036"/>
      <c r="D155" s="1036"/>
      <c r="E155" s="1036"/>
      <c r="F155" s="1036"/>
      <c r="G155" s="1036"/>
      <c r="H155" s="1036"/>
      <c r="I155" s="1036"/>
      <c r="J155" s="1036"/>
      <c r="K155" s="1036"/>
      <c r="L155" s="1036"/>
      <c r="M155" s="1036"/>
      <c r="N155" s="1036"/>
      <c r="O155" s="1036"/>
      <c r="P155" s="1036"/>
      <c r="Q155" s="1036"/>
      <c r="R155" s="1036"/>
      <c r="S155" s="1036"/>
      <c r="T155" s="1036"/>
      <c r="U155" s="1036"/>
      <c r="V155" s="1036"/>
    </row>
    <row r="156" spans="1:29" s="152" customFormat="1" ht="23.85" customHeight="1" thickBot="1" x14ac:dyDescent="0.3">
      <c r="A156" s="444" t="s">
        <v>21</v>
      </c>
      <c r="B156" s="444"/>
      <c r="C156" s="151"/>
      <c r="D156" s="151"/>
      <c r="E156" s="151"/>
      <c r="F156" s="151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1"/>
      <c r="R156" s="151"/>
      <c r="S156" s="871"/>
    </row>
    <row r="157" spans="1:29" s="152" customFormat="1" ht="23.85" customHeight="1" thickBot="1" x14ac:dyDescent="0.3">
      <c r="A157" s="1099" t="s">
        <v>3</v>
      </c>
      <c r="B157" s="1039" t="s">
        <v>292</v>
      </c>
      <c r="C157" s="1040"/>
      <c r="D157" s="1040"/>
      <c r="E157" s="1040"/>
      <c r="F157" s="1040"/>
      <c r="G157" s="1040"/>
      <c r="H157" s="1040"/>
      <c r="I157" s="1040"/>
      <c r="J157" s="1040"/>
      <c r="K157" s="1040"/>
      <c r="L157" s="1040"/>
      <c r="M157" s="1040"/>
      <c r="N157" s="1040"/>
      <c r="O157" s="1040"/>
      <c r="P157" s="1040"/>
      <c r="Q157" s="1040"/>
      <c r="R157" s="1040"/>
      <c r="S157" s="1040"/>
      <c r="T157" s="1040"/>
      <c r="U157" s="1041"/>
      <c r="V157" s="1042" t="s">
        <v>5</v>
      </c>
    </row>
    <row r="158" spans="1:29" s="152" customFormat="1" ht="23.85" customHeight="1" thickBot="1" x14ac:dyDescent="0.3">
      <c r="A158" s="1100"/>
      <c r="B158" s="875" t="s">
        <v>9</v>
      </c>
      <c r="C158" s="876" t="s">
        <v>9</v>
      </c>
      <c r="D158" s="876" t="s">
        <v>9</v>
      </c>
      <c r="E158" s="876" t="s">
        <v>9</v>
      </c>
      <c r="F158" s="876" t="s">
        <v>9</v>
      </c>
      <c r="G158" s="876" t="s">
        <v>9</v>
      </c>
      <c r="H158" s="876" t="s">
        <v>9</v>
      </c>
      <c r="I158" s="876" t="s">
        <v>9</v>
      </c>
      <c r="J158" s="876" t="s">
        <v>9</v>
      </c>
      <c r="K158" s="876" t="s">
        <v>9</v>
      </c>
      <c r="L158" s="876" t="s">
        <v>9</v>
      </c>
      <c r="M158" s="876" t="s">
        <v>9</v>
      </c>
      <c r="N158" s="876" t="s">
        <v>9</v>
      </c>
      <c r="O158" s="876" t="s">
        <v>9</v>
      </c>
      <c r="P158" s="876" t="s">
        <v>9</v>
      </c>
      <c r="Q158" s="876" t="s">
        <v>9</v>
      </c>
      <c r="R158" s="877" t="s">
        <v>9</v>
      </c>
      <c r="S158" s="696" t="s">
        <v>9</v>
      </c>
      <c r="T158" s="696" t="s">
        <v>9</v>
      </c>
      <c r="U158" s="698"/>
      <c r="V158" s="1043"/>
    </row>
    <row r="159" spans="1:29" s="152" customFormat="1" ht="23.85" customHeight="1" x14ac:dyDescent="0.25">
      <c r="A159" s="686">
        <v>1</v>
      </c>
      <c r="B159" s="838">
        <v>0.3125</v>
      </c>
      <c r="C159" s="839">
        <v>0.33333333333333331</v>
      </c>
      <c r="D159" s="839">
        <v>0.375</v>
      </c>
      <c r="E159" s="839">
        <v>0.4375</v>
      </c>
      <c r="F159" s="839">
        <v>0.47222222222222227</v>
      </c>
      <c r="G159" s="839">
        <v>0.49652777777777773</v>
      </c>
      <c r="H159" s="839">
        <v>0.51041666666666663</v>
      </c>
      <c r="I159" s="839">
        <v>0.52777777777777779</v>
      </c>
      <c r="J159" s="839">
        <v>0.54166666666666663</v>
      </c>
      <c r="K159" s="839">
        <f t="shared" ref="K159" si="11">J159+TIME(0,30,0)</f>
        <v>0.5625</v>
      </c>
      <c r="L159" s="839">
        <v>0.58333333333333337</v>
      </c>
      <c r="M159" s="840">
        <v>0.59375</v>
      </c>
      <c r="N159" s="841" t="s">
        <v>10</v>
      </c>
      <c r="O159" s="839">
        <v>0.69444444444444453</v>
      </c>
      <c r="P159" s="839">
        <v>0.72222222222222221</v>
      </c>
      <c r="Q159" s="839">
        <v>0.76041666666666663</v>
      </c>
      <c r="R159" s="878">
        <v>0.78819444444444453</v>
      </c>
      <c r="S159" s="878">
        <v>0.79861111111111116</v>
      </c>
      <c r="T159" s="840">
        <v>0.80902777777777779</v>
      </c>
      <c r="U159" s="879" t="s">
        <v>11</v>
      </c>
      <c r="V159" s="872">
        <v>16</v>
      </c>
      <c r="X159" s="873"/>
      <c r="Y159" s="873"/>
    </row>
    <row r="160" spans="1:29" s="152" customFormat="1" ht="23.85" customHeight="1" thickBot="1" x14ac:dyDescent="0.3">
      <c r="A160" s="687">
        <v>2</v>
      </c>
      <c r="B160" s="849">
        <v>0.29166666666666669</v>
      </c>
      <c r="C160" s="750">
        <v>0.30555555555555552</v>
      </c>
      <c r="D160" s="850">
        <v>0.32291666666666669</v>
      </c>
      <c r="E160" s="1097" t="s">
        <v>293</v>
      </c>
      <c r="F160" s="1097"/>
      <c r="G160" s="1097"/>
      <c r="H160" s="1097"/>
      <c r="I160" s="1097"/>
      <c r="J160" s="1097"/>
      <c r="K160" s="1097"/>
      <c r="L160" s="1097"/>
      <c r="M160" s="1097"/>
      <c r="N160" s="1097"/>
      <c r="O160" s="1097"/>
      <c r="P160" s="1097"/>
      <c r="Q160" s="1097"/>
      <c r="R160" s="1097"/>
      <c r="S160" s="1097"/>
      <c r="T160" s="1097"/>
      <c r="U160" s="1101"/>
      <c r="V160" s="484">
        <v>2</v>
      </c>
    </row>
    <row r="161" spans="1:23" s="152" customFormat="1" ht="23.85" customHeight="1" x14ac:dyDescent="0.25">
      <c r="A161" s="874"/>
      <c r="B161" s="874"/>
      <c r="C161" s="874"/>
      <c r="D161" s="874"/>
      <c r="E161" s="874"/>
      <c r="F161" s="874"/>
      <c r="G161" s="874"/>
      <c r="H161" s="874"/>
      <c r="I161" s="874"/>
      <c r="J161" s="874"/>
      <c r="K161" s="874"/>
      <c r="L161" s="874"/>
      <c r="M161" s="874"/>
      <c r="N161" s="874"/>
      <c r="O161" s="874"/>
      <c r="P161" s="874"/>
      <c r="Q161" s="874"/>
      <c r="R161" s="874"/>
      <c r="S161" s="874"/>
      <c r="T161" s="874"/>
      <c r="U161" s="874"/>
      <c r="V161" s="874"/>
    </row>
    <row r="162" spans="1:23" s="152" customFormat="1" ht="23.85" customHeight="1" x14ac:dyDescent="0.25">
      <c r="A162" s="874"/>
      <c r="B162" s="874"/>
      <c r="C162" s="874"/>
      <c r="D162" s="874"/>
      <c r="E162" s="874"/>
      <c r="F162" s="874"/>
      <c r="G162" s="874"/>
      <c r="H162" s="874"/>
      <c r="I162" s="874"/>
      <c r="J162" s="874"/>
      <c r="K162" s="874"/>
      <c r="L162" s="874"/>
      <c r="M162" s="874"/>
      <c r="N162" s="874"/>
      <c r="O162" s="874"/>
      <c r="P162" s="874"/>
      <c r="Q162" s="874"/>
      <c r="R162" s="874"/>
      <c r="S162" s="874"/>
      <c r="T162" s="874"/>
      <c r="U162" s="874"/>
      <c r="V162" s="874"/>
    </row>
    <row r="163" spans="1:23" ht="21.75" customHeight="1" x14ac:dyDescent="0.3">
      <c r="A163" s="1087" t="s">
        <v>294</v>
      </c>
      <c r="B163" s="1087"/>
      <c r="C163" s="1087"/>
      <c r="D163" s="1087"/>
      <c r="E163" s="1087"/>
      <c r="F163" s="1087"/>
      <c r="G163" s="1087"/>
      <c r="H163" s="1087"/>
      <c r="I163" s="1087"/>
      <c r="J163" s="1087"/>
      <c r="K163" s="1087"/>
      <c r="L163" s="1087"/>
      <c r="M163" s="1087"/>
      <c r="N163" s="1087"/>
      <c r="O163" s="1087"/>
      <c r="P163" s="1087"/>
      <c r="Q163" s="1087"/>
      <c r="R163" s="1087"/>
      <c r="S163" s="1087"/>
      <c r="T163" s="1087"/>
      <c r="U163" s="1087"/>
      <c r="V163" s="1087"/>
      <c r="W163" s="1087"/>
    </row>
    <row r="164" spans="1:23" ht="21.75" customHeight="1" x14ac:dyDescent="0.3">
      <c r="A164" s="1087" t="s">
        <v>141</v>
      </c>
      <c r="B164" s="1087"/>
      <c r="C164" s="1087"/>
      <c r="D164" s="1087"/>
      <c r="E164" s="1087"/>
      <c r="F164" s="1087"/>
      <c r="G164" s="1087"/>
      <c r="H164" s="1087"/>
      <c r="I164" s="1087"/>
      <c r="J164" s="1087"/>
      <c r="K164" s="1087"/>
      <c r="L164" s="1087"/>
      <c r="M164" s="1087"/>
      <c r="N164" s="1087"/>
      <c r="O164" s="1087"/>
      <c r="P164" s="1087"/>
      <c r="Q164" s="1087"/>
      <c r="R164" s="1087"/>
      <c r="S164" s="1087"/>
      <c r="T164" s="1087"/>
      <c r="U164" s="1087"/>
      <c r="V164" s="1087"/>
      <c r="W164" s="1087"/>
    </row>
    <row r="165" spans="1:23" ht="21.75" customHeight="1" thickBot="1" x14ac:dyDescent="0.35">
      <c r="A165" s="50" t="s">
        <v>21</v>
      </c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</row>
    <row r="166" spans="1:23" ht="21.75" customHeight="1" thickBot="1" x14ac:dyDescent="0.3">
      <c r="A166" s="1046" t="s">
        <v>228</v>
      </c>
      <c r="B166" s="1088" t="s">
        <v>295</v>
      </c>
      <c r="C166" s="1089"/>
      <c r="D166" s="1089"/>
      <c r="E166" s="1089"/>
      <c r="F166" s="1089"/>
      <c r="G166" s="1089"/>
      <c r="H166" s="1089"/>
      <c r="I166" s="1089"/>
      <c r="J166" s="1089"/>
      <c r="K166" s="1089"/>
      <c r="L166" s="1089"/>
      <c r="M166" s="1089"/>
      <c r="N166" s="1089"/>
      <c r="O166" s="1089"/>
      <c r="P166" s="1089"/>
      <c r="Q166" s="1089"/>
      <c r="R166" s="1089"/>
      <c r="S166" s="1089"/>
      <c r="T166" s="1089"/>
      <c r="U166" s="1089"/>
      <c r="V166" s="1090"/>
      <c r="W166" s="1042" t="s">
        <v>5</v>
      </c>
    </row>
    <row r="167" spans="1:23" ht="19.5" thickBot="1" x14ac:dyDescent="0.3">
      <c r="A167" s="1047"/>
      <c r="B167" s="880" t="s">
        <v>73</v>
      </c>
      <c r="C167" s="881" t="s">
        <v>34</v>
      </c>
      <c r="D167" s="881" t="s">
        <v>73</v>
      </c>
      <c r="E167" s="881" t="s">
        <v>34</v>
      </c>
      <c r="F167" s="881" t="s">
        <v>73</v>
      </c>
      <c r="G167" s="881" t="s">
        <v>34</v>
      </c>
      <c r="H167" s="881" t="s">
        <v>73</v>
      </c>
      <c r="I167" s="881" t="s">
        <v>34</v>
      </c>
      <c r="J167" s="881" t="s">
        <v>73</v>
      </c>
      <c r="K167" s="881" t="s">
        <v>34</v>
      </c>
      <c r="L167" s="881" t="s">
        <v>73</v>
      </c>
      <c r="M167" s="881" t="s">
        <v>34</v>
      </c>
      <c r="N167" s="881" t="s">
        <v>73</v>
      </c>
      <c r="O167" s="881" t="s">
        <v>34</v>
      </c>
      <c r="P167" s="881" t="s">
        <v>73</v>
      </c>
      <c r="Q167" s="881" t="s">
        <v>34</v>
      </c>
      <c r="R167" s="881" t="s">
        <v>73</v>
      </c>
      <c r="S167" s="881" t="s">
        <v>34</v>
      </c>
      <c r="T167" s="881" t="s">
        <v>73</v>
      </c>
      <c r="U167" s="881" t="s">
        <v>34</v>
      </c>
      <c r="V167" s="881" t="s">
        <v>73</v>
      </c>
      <c r="W167" s="1043"/>
    </row>
    <row r="168" spans="1:23" ht="23.25" customHeight="1" x14ac:dyDescent="0.25">
      <c r="A168" s="686">
        <v>1</v>
      </c>
      <c r="B168" s="863">
        <v>0.27083333333333331</v>
      </c>
      <c r="C168" s="839">
        <v>0.31944444444444448</v>
      </c>
      <c r="D168" s="839">
        <v>0.37152777777777773</v>
      </c>
      <c r="E168" s="839">
        <v>0.4236111111111111</v>
      </c>
      <c r="F168" s="839">
        <v>0.47569444444444442</v>
      </c>
      <c r="G168" s="840">
        <v>0.52777777777777779</v>
      </c>
      <c r="H168" s="882" t="s">
        <v>10</v>
      </c>
      <c r="I168" s="839">
        <v>0.60069444444444442</v>
      </c>
      <c r="J168" s="839"/>
      <c r="K168" s="839"/>
      <c r="L168" s="839">
        <v>0.65277777777777779</v>
      </c>
      <c r="M168" s="839">
        <v>0.70486111111111116</v>
      </c>
      <c r="N168" s="839">
        <v>0.75694444444444453</v>
      </c>
      <c r="O168" s="839">
        <v>0.80902777777777779</v>
      </c>
      <c r="P168" s="839">
        <v>0.86111111111111116</v>
      </c>
      <c r="Q168" s="840">
        <v>0.90972222222222221</v>
      </c>
      <c r="R168" s="882" t="s">
        <v>11</v>
      </c>
      <c r="S168" s="883"/>
      <c r="T168" s="883"/>
      <c r="U168" s="883"/>
      <c r="V168" s="883"/>
      <c r="W168" s="159">
        <v>11</v>
      </c>
    </row>
    <row r="169" spans="1:23" ht="27.75" customHeight="1" x14ac:dyDescent="0.25">
      <c r="A169" s="64">
        <v>2</v>
      </c>
      <c r="B169" s="711">
        <v>0.28125</v>
      </c>
      <c r="C169" s="726">
        <v>0.33333333333333331</v>
      </c>
      <c r="D169" s="726">
        <v>0.38541666666666669</v>
      </c>
      <c r="E169" s="726">
        <v>0.44444444444444442</v>
      </c>
      <c r="F169" s="726">
        <v>0.49652777777777773</v>
      </c>
      <c r="G169" s="846">
        <v>0.54861111111111105</v>
      </c>
      <c r="H169" s="796" t="s">
        <v>10</v>
      </c>
      <c r="I169" s="726">
        <v>0.62152777777777779</v>
      </c>
      <c r="J169" s="726"/>
      <c r="K169" s="726"/>
      <c r="L169" s="726">
        <v>0.67361111111111116</v>
      </c>
      <c r="M169" s="726">
        <v>0.72569444444444453</v>
      </c>
      <c r="N169" s="726">
        <v>0.77777777777777779</v>
      </c>
      <c r="O169" s="726">
        <v>0.82986111111111116</v>
      </c>
      <c r="P169" s="726">
        <v>0.88194444444444453</v>
      </c>
      <c r="Q169" s="846">
        <v>0.93055555555555547</v>
      </c>
      <c r="R169" s="796" t="s">
        <v>11</v>
      </c>
      <c r="S169" s="884"/>
      <c r="T169" s="884"/>
      <c r="U169" s="884"/>
      <c r="V169" s="884"/>
      <c r="W169" s="64">
        <v>11</v>
      </c>
    </row>
    <row r="170" spans="1:23" ht="27" customHeight="1" x14ac:dyDescent="0.25">
      <c r="A170" s="64">
        <v>3</v>
      </c>
      <c r="B170" s="711">
        <v>0.28819444444444448</v>
      </c>
      <c r="C170" s="726">
        <v>0.34375</v>
      </c>
      <c r="D170" s="726">
        <v>0.39583333333333331</v>
      </c>
      <c r="E170" s="726">
        <v>0.4548611111111111</v>
      </c>
      <c r="F170" s="726">
        <v>0.50694444444444442</v>
      </c>
      <c r="G170" s="846">
        <v>0.55902777777777779</v>
      </c>
      <c r="H170" s="796" t="s">
        <v>10</v>
      </c>
      <c r="I170" s="726">
        <v>0.63194444444444442</v>
      </c>
      <c r="J170" s="726"/>
      <c r="K170" s="726"/>
      <c r="L170" s="726">
        <v>0.68402777777777779</v>
      </c>
      <c r="M170" s="726">
        <v>0.73611111111111116</v>
      </c>
      <c r="N170" s="726">
        <v>0.78819444444444453</v>
      </c>
      <c r="O170" s="726">
        <v>0.84027777777777779</v>
      </c>
      <c r="P170" s="726">
        <v>0.89236111111111116</v>
      </c>
      <c r="Q170" s="846">
        <v>0.94097222222222221</v>
      </c>
      <c r="R170" s="796" t="s">
        <v>11</v>
      </c>
      <c r="S170" s="884"/>
      <c r="T170" s="884"/>
      <c r="U170" s="884"/>
      <c r="V170" s="884"/>
      <c r="W170" s="64">
        <v>11</v>
      </c>
    </row>
    <row r="171" spans="1:23" ht="27" customHeight="1" x14ac:dyDescent="0.25">
      <c r="A171" s="21">
        <v>4</v>
      </c>
      <c r="B171" s="711">
        <v>0.2951388888888889</v>
      </c>
      <c r="C171" s="726">
        <v>0.35416666666666669</v>
      </c>
      <c r="D171" s="726">
        <v>0.40625</v>
      </c>
      <c r="E171" s="846">
        <v>0.45833333333333331</v>
      </c>
      <c r="F171" s="796" t="s">
        <v>10</v>
      </c>
      <c r="G171" s="726">
        <v>0.5</v>
      </c>
      <c r="H171" s="726">
        <v>0.55208333333333337</v>
      </c>
      <c r="I171" s="846">
        <v>0.60416666666666663</v>
      </c>
      <c r="J171" s="796" t="s">
        <v>115</v>
      </c>
      <c r="K171" s="726">
        <v>0.64236111111111105</v>
      </c>
      <c r="L171" s="726">
        <v>0.69444444444444453</v>
      </c>
      <c r="M171" s="726">
        <v>0.74652777777777779</v>
      </c>
      <c r="N171" s="726">
        <v>0.79861111111111116</v>
      </c>
      <c r="O171" s="846">
        <v>0.85069444444444453</v>
      </c>
      <c r="P171" s="825" t="s">
        <v>10</v>
      </c>
      <c r="Q171" s="726">
        <v>0.88194444444444453</v>
      </c>
      <c r="R171" s="726">
        <v>0.93402777777777779</v>
      </c>
      <c r="S171" s="846">
        <v>0.98611111111111116</v>
      </c>
      <c r="T171" s="796" t="s">
        <v>11</v>
      </c>
      <c r="U171" s="884"/>
      <c r="V171" s="884"/>
      <c r="W171" s="64">
        <v>11</v>
      </c>
    </row>
    <row r="172" spans="1:23" ht="27" customHeight="1" x14ac:dyDescent="0.25">
      <c r="A172" s="21">
        <v>5</v>
      </c>
      <c r="B172" s="711">
        <v>0.30208333333333331</v>
      </c>
      <c r="C172" s="726">
        <v>0.36458333333333331</v>
      </c>
      <c r="D172" s="726">
        <v>0.41666666666666669</v>
      </c>
      <c r="E172" s="726">
        <v>0.46875</v>
      </c>
      <c r="F172" s="726">
        <v>0.52083333333333337</v>
      </c>
      <c r="G172" s="846">
        <v>0.57291666666666663</v>
      </c>
      <c r="H172" s="825" t="s">
        <v>10</v>
      </c>
      <c r="I172" s="726">
        <v>0.65277777777777779</v>
      </c>
      <c r="J172" s="726"/>
      <c r="K172" s="726"/>
      <c r="L172" s="726">
        <v>0.70486111111111116</v>
      </c>
      <c r="M172" s="726">
        <v>0.75694444444444453</v>
      </c>
      <c r="N172" s="726">
        <v>0.80902777777777779</v>
      </c>
      <c r="O172" s="726">
        <v>0.86111111111111116</v>
      </c>
      <c r="P172" s="726">
        <v>0.90972222222222221</v>
      </c>
      <c r="Q172" s="846">
        <v>0.95138888888888884</v>
      </c>
      <c r="R172" s="796" t="s">
        <v>11</v>
      </c>
      <c r="S172" s="884"/>
      <c r="T172" s="884"/>
      <c r="U172" s="884"/>
      <c r="V172" s="884"/>
      <c r="W172" s="64">
        <v>11</v>
      </c>
    </row>
    <row r="173" spans="1:23" ht="24.75" customHeight="1" x14ac:dyDescent="0.25">
      <c r="A173" s="21">
        <v>6</v>
      </c>
      <c r="B173" s="711">
        <v>0.30902777777777779</v>
      </c>
      <c r="C173" s="726">
        <v>0.375</v>
      </c>
      <c r="D173" s="726">
        <v>0.42708333333333331</v>
      </c>
      <c r="E173" s="726">
        <v>0.4861111111111111</v>
      </c>
      <c r="F173" s="714">
        <v>0.53819444444444442</v>
      </c>
      <c r="G173" s="846">
        <v>0.59027777777777779</v>
      </c>
      <c r="H173" s="796" t="s">
        <v>10</v>
      </c>
      <c r="I173" s="726">
        <v>0.67361111111111116</v>
      </c>
      <c r="J173" s="726"/>
      <c r="K173" s="726"/>
      <c r="L173" s="726">
        <v>0.72569444444444453</v>
      </c>
      <c r="M173" s="726">
        <v>0.77777777777777779</v>
      </c>
      <c r="N173" s="726">
        <v>0.82986111111111116</v>
      </c>
      <c r="O173" s="846">
        <v>0.88194444444444453</v>
      </c>
      <c r="P173" s="796" t="s">
        <v>11</v>
      </c>
      <c r="Q173" s="884"/>
      <c r="R173" s="884"/>
      <c r="S173" s="884"/>
      <c r="T173" s="884"/>
      <c r="U173" s="884"/>
      <c r="V173" s="884"/>
      <c r="W173" s="64">
        <v>9</v>
      </c>
    </row>
    <row r="174" spans="1:23" ht="24.75" customHeight="1" x14ac:dyDescent="0.25">
      <c r="A174" s="21">
        <v>7</v>
      </c>
      <c r="B174" s="719"/>
      <c r="C174" s="726">
        <v>0.27083333333333331</v>
      </c>
      <c r="D174" s="726">
        <v>0.32291666666666669</v>
      </c>
      <c r="E174" s="726">
        <v>0.38541666666666669</v>
      </c>
      <c r="F174" s="726">
        <v>0.4375</v>
      </c>
      <c r="G174" s="846">
        <v>0.48958333333333331</v>
      </c>
      <c r="H174" s="825" t="s">
        <v>10</v>
      </c>
      <c r="I174" s="726">
        <v>0.55902777777777779</v>
      </c>
      <c r="J174" s="884"/>
      <c r="K174" s="726"/>
      <c r="L174" s="726">
        <v>0.61111111111111105</v>
      </c>
      <c r="M174" s="726">
        <v>0.66319444444444442</v>
      </c>
      <c r="N174" s="726">
        <v>0.71527777777777779</v>
      </c>
      <c r="O174" s="726">
        <v>0.76736111111111116</v>
      </c>
      <c r="P174" s="726">
        <v>0.81944444444444453</v>
      </c>
      <c r="Q174" s="846">
        <v>0.87152777777777779</v>
      </c>
      <c r="R174" s="796" t="s">
        <v>11</v>
      </c>
      <c r="S174" s="884"/>
      <c r="T174" s="884"/>
      <c r="U174" s="884"/>
      <c r="V174" s="884"/>
      <c r="W174" s="64">
        <v>10</v>
      </c>
    </row>
    <row r="175" spans="1:23" ht="27" customHeight="1" x14ac:dyDescent="0.25">
      <c r="A175" s="21">
        <v>8</v>
      </c>
      <c r="B175" s="719"/>
      <c r="C175" s="726">
        <v>0.28125</v>
      </c>
      <c r="D175" s="726">
        <v>0.33333333333333331</v>
      </c>
      <c r="E175" s="726">
        <v>0.39583333333333331</v>
      </c>
      <c r="F175" s="726">
        <v>0.44791666666666669</v>
      </c>
      <c r="G175" s="846">
        <v>0.5</v>
      </c>
      <c r="H175" s="796" t="s">
        <v>10</v>
      </c>
      <c r="I175" s="726">
        <v>0.57986111111111105</v>
      </c>
      <c r="J175" s="726"/>
      <c r="K175" s="726"/>
      <c r="L175" s="726">
        <v>0.63194444444444442</v>
      </c>
      <c r="M175" s="726">
        <v>0.69444444444444453</v>
      </c>
      <c r="N175" s="726">
        <v>0.74652777777777779</v>
      </c>
      <c r="O175" s="726">
        <v>0.79861111111111116</v>
      </c>
      <c r="P175" s="726">
        <v>0.85069444444444453</v>
      </c>
      <c r="Q175" s="846">
        <v>0.90277777777777779</v>
      </c>
      <c r="R175" s="796" t="s">
        <v>11</v>
      </c>
      <c r="S175" s="884"/>
      <c r="T175" s="884"/>
      <c r="U175" s="884"/>
      <c r="V175" s="884"/>
      <c r="W175" s="64">
        <v>10</v>
      </c>
    </row>
    <row r="176" spans="1:23" ht="26.25" customHeight="1" x14ac:dyDescent="0.25">
      <c r="A176" s="21">
        <v>9</v>
      </c>
      <c r="B176" s="719"/>
      <c r="C176" s="726">
        <v>0.29166666666666669</v>
      </c>
      <c r="D176" s="726">
        <v>0.34375</v>
      </c>
      <c r="E176" s="846">
        <v>0.39583333333333331</v>
      </c>
      <c r="F176" s="796" t="s">
        <v>10</v>
      </c>
      <c r="G176" s="726">
        <v>0.43402777777777773</v>
      </c>
      <c r="H176" s="726">
        <v>0.4861111111111111</v>
      </c>
      <c r="I176" s="726">
        <v>0.53819444444444442</v>
      </c>
      <c r="J176" s="726">
        <v>0.59027777777777779</v>
      </c>
      <c r="K176" s="846">
        <v>0.64236111111111105</v>
      </c>
      <c r="L176" s="825" t="s">
        <v>115</v>
      </c>
      <c r="M176" s="726">
        <v>0.68402777777777779</v>
      </c>
      <c r="N176" s="726">
        <v>0.73611111111111116</v>
      </c>
      <c r="O176" s="726">
        <v>0.78819444444444453</v>
      </c>
      <c r="P176" s="726">
        <v>0.84027777777777779</v>
      </c>
      <c r="Q176" s="846">
        <v>0.89236111111111116</v>
      </c>
      <c r="R176" s="825" t="s">
        <v>10</v>
      </c>
      <c r="S176" s="726">
        <v>0.92708333333333337</v>
      </c>
      <c r="T176" s="726">
        <v>0.97916666666666663</v>
      </c>
      <c r="U176" s="846">
        <v>3.125E-2</v>
      </c>
      <c r="V176" s="796" t="s">
        <v>11</v>
      </c>
      <c r="W176" s="64">
        <v>12</v>
      </c>
    </row>
    <row r="177" spans="1:23" ht="28.5" customHeight="1" thickBot="1" x14ac:dyDescent="0.3">
      <c r="A177" s="687">
        <v>10</v>
      </c>
      <c r="B177" s="728"/>
      <c r="C177" s="750">
        <v>0.30208333333333331</v>
      </c>
      <c r="D177" s="750">
        <v>0.35416666666666669</v>
      </c>
      <c r="E177" s="750">
        <v>0.40625</v>
      </c>
      <c r="F177" s="750">
        <v>0.45833333333333331</v>
      </c>
      <c r="G177" s="750">
        <v>0.51736111111111105</v>
      </c>
      <c r="H177" s="750">
        <v>0.56944444444444442</v>
      </c>
      <c r="I177" s="850">
        <v>0.62152777777777779</v>
      </c>
      <c r="J177" s="831" t="s">
        <v>10</v>
      </c>
      <c r="K177" s="750">
        <v>0.71527777777777779</v>
      </c>
      <c r="L177" s="750">
        <v>0.76736111111111116</v>
      </c>
      <c r="M177" s="750">
        <v>0.81944444444444453</v>
      </c>
      <c r="N177" s="750">
        <v>0.87152777777777779</v>
      </c>
      <c r="O177" s="850">
        <v>0.92361111111111116</v>
      </c>
      <c r="P177" s="885" t="s">
        <v>11</v>
      </c>
      <c r="Q177" s="886"/>
      <c r="R177" s="886"/>
      <c r="S177" s="887"/>
      <c r="T177" s="887"/>
      <c r="U177" s="887"/>
      <c r="V177" s="887"/>
      <c r="W177" s="687">
        <v>10</v>
      </c>
    </row>
    <row r="178" spans="1:23" s="152" customFormat="1" ht="23.85" customHeight="1" x14ac:dyDescent="0.25">
      <c r="A178" s="874"/>
      <c r="B178" s="874"/>
      <c r="C178" s="874"/>
      <c r="D178" s="874"/>
      <c r="E178" s="874"/>
      <c r="F178" s="874"/>
      <c r="G178" s="874"/>
      <c r="H178" s="874"/>
      <c r="I178" s="874"/>
      <c r="J178" s="874"/>
      <c r="K178" s="874"/>
      <c r="L178" s="874"/>
      <c r="M178" s="874"/>
      <c r="N178" s="874"/>
      <c r="O178" s="874"/>
      <c r="P178" s="874"/>
      <c r="Q178" s="874"/>
      <c r="R178" s="874"/>
      <c r="S178" s="874"/>
      <c r="T178" s="874"/>
      <c r="U178" s="874"/>
      <c r="V178" s="874"/>
    </row>
    <row r="179" spans="1:23" s="240" customFormat="1" ht="24" customHeight="1" thickBot="1" x14ac:dyDescent="0.3">
      <c r="A179" s="151" t="s">
        <v>16</v>
      </c>
      <c r="B179" s="151"/>
      <c r="C179" s="151"/>
      <c r="D179" s="151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51"/>
      <c r="U179" s="151"/>
      <c r="V179" s="151"/>
    </row>
    <row r="180" spans="1:23" s="240" customFormat="1" ht="24" customHeight="1" thickBot="1" x14ac:dyDescent="0.3">
      <c r="A180" s="1046" t="s">
        <v>3</v>
      </c>
      <c r="B180" s="1039" t="s">
        <v>142</v>
      </c>
      <c r="C180" s="1040"/>
      <c r="D180" s="1040"/>
      <c r="E180" s="1040"/>
      <c r="F180" s="1040"/>
      <c r="G180" s="1040"/>
      <c r="H180" s="1040"/>
      <c r="I180" s="1040"/>
      <c r="J180" s="1040"/>
      <c r="K180" s="1040"/>
      <c r="L180" s="1040"/>
      <c r="M180" s="1040"/>
      <c r="N180" s="1040"/>
      <c r="O180" s="1040"/>
      <c r="P180" s="1040"/>
      <c r="Q180" s="1040"/>
      <c r="R180" s="1040"/>
      <c r="S180" s="1041"/>
      <c r="T180" s="1042" t="s">
        <v>5</v>
      </c>
      <c r="U180" s="151"/>
      <c r="V180" s="151"/>
    </row>
    <row r="181" spans="1:23" s="240" customFormat="1" ht="24" customHeight="1" thickBot="1" x14ac:dyDescent="0.3">
      <c r="A181" s="1047"/>
      <c r="B181" s="221" t="s">
        <v>73</v>
      </c>
      <c r="C181" s="223" t="s">
        <v>134</v>
      </c>
      <c r="D181" s="223" t="s">
        <v>73</v>
      </c>
      <c r="E181" s="223" t="s">
        <v>134</v>
      </c>
      <c r="F181" s="223" t="s">
        <v>73</v>
      </c>
      <c r="G181" s="223" t="s">
        <v>134</v>
      </c>
      <c r="H181" s="223" t="s">
        <v>73</v>
      </c>
      <c r="I181" s="223" t="s">
        <v>134</v>
      </c>
      <c r="J181" s="223" t="s">
        <v>73</v>
      </c>
      <c r="K181" s="223" t="s">
        <v>134</v>
      </c>
      <c r="L181" s="223" t="s">
        <v>73</v>
      </c>
      <c r="M181" s="223" t="s">
        <v>134</v>
      </c>
      <c r="N181" s="223" t="s">
        <v>73</v>
      </c>
      <c r="O181" s="223" t="s">
        <v>134</v>
      </c>
      <c r="P181" s="223" t="s">
        <v>73</v>
      </c>
      <c r="Q181" s="223" t="s">
        <v>134</v>
      </c>
      <c r="R181" s="223" t="s">
        <v>73</v>
      </c>
      <c r="S181" s="223" t="s">
        <v>134</v>
      </c>
      <c r="T181" s="1043"/>
    </row>
    <row r="182" spans="1:23" s="240" customFormat="1" ht="15.75" customHeight="1" x14ac:dyDescent="0.25">
      <c r="A182" s="398">
        <v>1</v>
      </c>
      <c r="B182" s="79"/>
      <c r="C182" s="66">
        <v>0.30208333333333331</v>
      </c>
      <c r="D182" s="66">
        <v>0.34722222222222227</v>
      </c>
      <c r="E182" s="66">
        <v>0.3888888888888889</v>
      </c>
      <c r="F182" s="66">
        <v>0.43055555555555558</v>
      </c>
      <c r="G182" s="66">
        <v>0.47222222222222227</v>
      </c>
      <c r="H182" s="66">
        <v>0.51388888888888895</v>
      </c>
      <c r="I182" s="68">
        <v>0.55555555555555558</v>
      </c>
      <c r="J182" s="70" t="s">
        <v>10</v>
      </c>
      <c r="K182" s="66">
        <v>0.63888888888888895</v>
      </c>
      <c r="L182" s="66">
        <v>0.68055555555555547</v>
      </c>
      <c r="M182" s="66">
        <v>0.72222222222222221</v>
      </c>
      <c r="N182" s="66">
        <v>0.76388888888888884</v>
      </c>
      <c r="O182" s="66">
        <v>0.80555555555555547</v>
      </c>
      <c r="P182" s="66">
        <v>0.84722222222222221</v>
      </c>
      <c r="Q182" s="68">
        <v>0.88888888888888884</v>
      </c>
      <c r="R182" s="70" t="s">
        <v>11</v>
      </c>
      <c r="S182" s="71"/>
      <c r="T182" s="64">
        <v>12</v>
      </c>
      <c r="W182" s="469"/>
    </row>
    <row r="183" spans="1:23" s="240" customFormat="1" ht="15.75" customHeight="1" x14ac:dyDescent="0.25">
      <c r="A183" s="64">
        <v>2</v>
      </c>
      <c r="B183" s="79"/>
      <c r="C183" s="66">
        <v>0.31597222222222221</v>
      </c>
      <c r="D183" s="66">
        <v>0.3611111111111111</v>
      </c>
      <c r="E183" s="66">
        <v>0.40277777777777773</v>
      </c>
      <c r="F183" s="66">
        <v>0.44444444444444442</v>
      </c>
      <c r="G183" s="66">
        <v>0.4861111111111111</v>
      </c>
      <c r="H183" s="66">
        <v>0.52777777777777779</v>
      </c>
      <c r="I183" s="68">
        <v>0.56944444444444442</v>
      </c>
      <c r="J183" s="70" t="s">
        <v>10</v>
      </c>
      <c r="K183" s="66">
        <v>0.61111111111111105</v>
      </c>
      <c r="L183" s="66">
        <v>0.65277777777777779</v>
      </c>
      <c r="M183" s="66">
        <v>0.69444444444444453</v>
      </c>
      <c r="N183" s="66">
        <v>0.73611111111111116</v>
      </c>
      <c r="O183" s="66">
        <v>0.77777777777777779</v>
      </c>
      <c r="P183" s="66">
        <v>0.81944444444444453</v>
      </c>
      <c r="Q183" s="66">
        <v>0.875</v>
      </c>
      <c r="R183" s="68">
        <v>0.90277777777777779</v>
      </c>
      <c r="S183" s="470" t="s">
        <v>11</v>
      </c>
      <c r="T183" s="64">
        <v>13</v>
      </c>
      <c r="W183" s="469"/>
    </row>
    <row r="184" spans="1:23" ht="15.75" customHeight="1" x14ac:dyDescent="0.25">
      <c r="A184" s="64">
        <v>3</v>
      </c>
      <c r="B184" s="1211" t="s">
        <v>143</v>
      </c>
      <c r="C184" s="1212"/>
      <c r="D184" s="66">
        <v>0.36805555555555558</v>
      </c>
      <c r="E184" s="161">
        <f>+D184+TIME(1,0,0)</f>
        <v>0.40972222222222227</v>
      </c>
      <c r="F184" s="161">
        <f>+E184+TIME(1,0,0)</f>
        <v>0.45138888888888895</v>
      </c>
      <c r="G184" s="161">
        <f>+F184+TIME(1,10,0)</f>
        <v>0.50000000000000011</v>
      </c>
      <c r="H184" s="161">
        <f>+G184+TIME(1,0,0)</f>
        <v>0.54166666666666674</v>
      </c>
      <c r="I184" s="24">
        <f>+H184+TIME(1,0,0)</f>
        <v>0.58333333333333337</v>
      </c>
      <c r="J184" s="70" t="s">
        <v>10</v>
      </c>
      <c r="K184" s="164">
        <f>+I184+TIME(1,30,0)</f>
        <v>0.64583333333333337</v>
      </c>
      <c r="L184" s="164">
        <f>+K184+TIME(1,0,0)</f>
        <v>0.6875</v>
      </c>
      <c r="M184" s="164">
        <f>+L184+TIME(1,0,0)</f>
        <v>0.72916666666666663</v>
      </c>
      <c r="N184" s="24">
        <f>+M184+TIME(1,0,0)</f>
        <v>0.77083333333333326</v>
      </c>
      <c r="O184" s="1211" t="s">
        <v>143</v>
      </c>
      <c r="P184" s="1213"/>
      <c r="Q184" s="1213"/>
      <c r="R184" s="1213"/>
      <c r="S184" s="1214"/>
      <c r="T184" s="159">
        <v>8</v>
      </c>
      <c r="U184" s="240"/>
      <c r="W184" s="469"/>
    </row>
    <row r="185" spans="1:23" s="240" customFormat="1" ht="15.75" customHeight="1" x14ac:dyDescent="0.25">
      <c r="A185" s="64">
        <v>4</v>
      </c>
      <c r="B185" s="79">
        <v>0.29166666666666669</v>
      </c>
      <c r="C185" s="66">
        <v>0.33333333333333331</v>
      </c>
      <c r="D185" s="66">
        <v>0.375</v>
      </c>
      <c r="E185" s="66">
        <v>0.41666666666666669</v>
      </c>
      <c r="F185" s="66">
        <v>0.45833333333333331</v>
      </c>
      <c r="G185" s="68">
        <v>0.5</v>
      </c>
      <c r="H185" s="322" t="s">
        <v>10</v>
      </c>
      <c r="I185" s="66">
        <v>0.58333333333333337</v>
      </c>
      <c r="J185" s="66">
        <v>0.625</v>
      </c>
      <c r="K185" s="66">
        <v>0.66666666666666663</v>
      </c>
      <c r="L185" s="66">
        <v>0.70833333333333337</v>
      </c>
      <c r="M185" s="66">
        <v>0.75</v>
      </c>
      <c r="N185" s="66">
        <v>0.79166666666666663</v>
      </c>
      <c r="O185" s="68">
        <v>0.83333333333333337</v>
      </c>
      <c r="P185" s="70" t="s">
        <v>11</v>
      </c>
      <c r="Q185" s="464"/>
      <c r="R185" s="464"/>
      <c r="S185" s="71"/>
      <c r="T185" s="159">
        <v>11</v>
      </c>
      <c r="W185" s="471"/>
    </row>
    <row r="186" spans="1:23" s="240" customFormat="1" ht="15.75" customHeight="1" x14ac:dyDescent="0.25">
      <c r="A186" s="64">
        <v>5</v>
      </c>
      <c r="B186" s="79"/>
      <c r="C186" s="66">
        <v>0.34722222222222227</v>
      </c>
      <c r="D186" s="66">
        <v>0.3888888888888889</v>
      </c>
      <c r="E186" s="66">
        <v>0.43055555555555558</v>
      </c>
      <c r="F186" s="66">
        <v>0.47222222222222227</v>
      </c>
      <c r="G186" s="66">
        <v>0.51388888888888895</v>
      </c>
      <c r="H186" s="66">
        <v>0.55555555555555558</v>
      </c>
      <c r="I186" s="68">
        <v>0.59722222222222221</v>
      </c>
      <c r="J186" s="70" t="s">
        <v>10</v>
      </c>
      <c r="K186" s="66">
        <v>0.65277777777777779</v>
      </c>
      <c r="L186" s="66">
        <v>0.69444444444444453</v>
      </c>
      <c r="M186" s="66">
        <v>0.73611111111111116</v>
      </c>
      <c r="N186" s="66">
        <v>0.77777777777777779</v>
      </c>
      <c r="O186" s="66">
        <v>0.81944444444444453</v>
      </c>
      <c r="P186" s="66">
        <v>0.86111111111111116</v>
      </c>
      <c r="Q186" s="68">
        <v>0.90277777777777779</v>
      </c>
      <c r="R186" s="70" t="s">
        <v>11</v>
      </c>
      <c r="S186" s="71"/>
      <c r="T186" s="64">
        <v>12</v>
      </c>
      <c r="W186" s="469"/>
    </row>
    <row r="187" spans="1:23" s="240" customFormat="1" ht="15.75" customHeight="1" x14ac:dyDescent="0.25">
      <c r="A187" s="64">
        <v>6</v>
      </c>
      <c r="B187" s="79">
        <v>0.3125</v>
      </c>
      <c r="C187" s="66">
        <v>0.3611111111111111</v>
      </c>
      <c r="D187" s="66">
        <v>0.40277777777777773</v>
      </c>
      <c r="E187" s="66">
        <v>0.44444444444444442</v>
      </c>
      <c r="F187" s="66">
        <v>0.4861111111111111</v>
      </c>
      <c r="G187" s="68">
        <v>0.52777777777777779</v>
      </c>
      <c r="H187" s="1066" t="s">
        <v>10</v>
      </c>
      <c r="I187" s="1066"/>
      <c r="J187" s="1067"/>
      <c r="K187" s="66">
        <v>0.625</v>
      </c>
      <c r="L187" s="66">
        <v>0.66666666666666663</v>
      </c>
      <c r="M187" s="66">
        <v>0.70833333333333337</v>
      </c>
      <c r="N187" s="66">
        <v>0.75</v>
      </c>
      <c r="O187" s="66">
        <v>0.79166666666666663</v>
      </c>
      <c r="P187" s="66">
        <v>0.83333333333333337</v>
      </c>
      <c r="Q187" s="68">
        <v>0.875</v>
      </c>
      <c r="R187" s="70" t="s">
        <v>11</v>
      </c>
      <c r="S187" s="71"/>
      <c r="T187" s="64">
        <v>11</v>
      </c>
      <c r="W187" s="469"/>
    </row>
    <row r="188" spans="1:23" s="240" customFormat="1" ht="15.75" customHeight="1" thickBot="1" x14ac:dyDescent="0.3">
      <c r="A188" s="171">
        <v>7</v>
      </c>
      <c r="B188" s="287">
        <v>0.33333333333333331</v>
      </c>
      <c r="C188" s="82">
        <v>0.375</v>
      </c>
      <c r="D188" s="82">
        <v>0.41666666666666669</v>
      </c>
      <c r="E188" s="82">
        <v>0.45833333333333331</v>
      </c>
      <c r="F188" s="84">
        <v>0.5</v>
      </c>
      <c r="G188" s="82">
        <v>0.54166666666666663</v>
      </c>
      <c r="H188" s="82">
        <v>0.58333333333333337</v>
      </c>
      <c r="I188" s="83">
        <v>0.625</v>
      </c>
      <c r="J188" s="288" t="s">
        <v>10</v>
      </c>
      <c r="K188" s="82">
        <v>0.68055555555555547</v>
      </c>
      <c r="L188" s="82">
        <v>0.72222222222222221</v>
      </c>
      <c r="M188" s="82">
        <v>0.76388888888888884</v>
      </c>
      <c r="N188" s="82">
        <v>0.80555555555555547</v>
      </c>
      <c r="O188" s="82">
        <v>0.84722222222222221</v>
      </c>
      <c r="P188" s="82">
        <v>0.88888888888888884</v>
      </c>
      <c r="Q188" s="83">
        <v>0.93055555555555547</v>
      </c>
      <c r="R188" s="467" t="s">
        <v>11</v>
      </c>
      <c r="S188" s="443"/>
      <c r="T188" s="171">
        <v>13</v>
      </c>
      <c r="W188" s="469"/>
    </row>
    <row r="189" spans="1:23" s="358" customFormat="1" x14ac:dyDescent="0.25"/>
    <row r="190" spans="1:23" s="358" customFormat="1" x14ac:dyDescent="0.25"/>
    <row r="191" spans="1:23" s="358" customFormat="1" ht="18.75" x14ac:dyDescent="0.25">
      <c r="A191" s="1031" t="s">
        <v>19</v>
      </c>
      <c r="B191" s="1031"/>
      <c r="C191" s="1031"/>
      <c r="D191" s="1031"/>
      <c r="E191" s="1031"/>
      <c r="F191" s="1031"/>
      <c r="G191" s="1031"/>
      <c r="H191" s="1031"/>
      <c r="I191" s="1031"/>
      <c r="J191" s="1031"/>
      <c r="K191" s="1031"/>
      <c r="L191" s="1031"/>
      <c r="M191" s="1031"/>
      <c r="N191" s="1031"/>
      <c r="O191" s="1031"/>
      <c r="P191" s="1031"/>
      <c r="Q191" s="1031"/>
    </row>
    <row r="192" spans="1:23" s="358" customFormat="1" ht="18.75" x14ac:dyDescent="0.25">
      <c r="A192" s="1031" t="s">
        <v>20</v>
      </c>
      <c r="B192" s="1031"/>
      <c r="C192" s="1031"/>
      <c r="D192" s="1031"/>
      <c r="E192" s="1031"/>
      <c r="F192" s="1031"/>
      <c r="G192" s="1031"/>
      <c r="H192" s="1031"/>
      <c r="I192" s="1031"/>
      <c r="J192" s="1031"/>
      <c r="K192" s="1031"/>
      <c r="L192" s="1031"/>
      <c r="M192" s="1031"/>
      <c r="N192" s="1031"/>
      <c r="O192" s="1031"/>
      <c r="P192" s="1031"/>
      <c r="Q192" s="1031"/>
    </row>
    <row r="193" spans="1:17" s="358" customFormat="1" ht="19.5" thickBot="1" x14ac:dyDescent="0.3">
      <c r="A193" s="91" t="s">
        <v>21</v>
      </c>
      <c r="B193" s="92"/>
      <c r="C193" s="92"/>
      <c r="D193" s="93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0"/>
      <c r="Q193" s="90"/>
    </row>
    <row r="194" spans="1:17" s="358" customFormat="1" ht="19.5" thickBot="1" x14ac:dyDescent="0.3">
      <c r="A194" s="1044" t="s">
        <v>3</v>
      </c>
      <c r="B194" s="1027" t="s">
        <v>22</v>
      </c>
      <c r="C194" s="1028"/>
      <c r="D194" s="1028"/>
      <c r="E194" s="1028"/>
      <c r="F194" s="1028"/>
      <c r="G194" s="1028"/>
      <c r="H194" s="1028"/>
      <c r="I194" s="1028"/>
      <c r="J194" s="1028"/>
      <c r="K194" s="1028"/>
      <c r="L194" s="1028"/>
      <c r="M194" s="1028"/>
      <c r="N194" s="1028"/>
      <c r="O194" s="1028"/>
      <c r="P194" s="1028"/>
      <c r="Q194" s="1029"/>
    </row>
    <row r="195" spans="1:17" s="358" customFormat="1" ht="19.5" thickBot="1" x14ac:dyDescent="0.3">
      <c r="A195" s="1045"/>
      <c r="B195" s="96" t="s">
        <v>23</v>
      </c>
      <c r="C195" s="95" t="s">
        <v>24</v>
      </c>
      <c r="D195" s="96" t="s">
        <v>23</v>
      </c>
      <c r="E195" s="97" t="s">
        <v>9</v>
      </c>
      <c r="F195" s="95" t="s">
        <v>24</v>
      </c>
      <c r="G195" s="95" t="s">
        <v>23</v>
      </c>
      <c r="H195" s="98" t="s">
        <v>9</v>
      </c>
      <c r="I195" s="95" t="s">
        <v>25</v>
      </c>
      <c r="J195" s="95" t="s">
        <v>23</v>
      </c>
      <c r="K195" s="98" t="s">
        <v>9</v>
      </c>
      <c r="L195" s="95" t="s">
        <v>24</v>
      </c>
      <c r="M195" s="95" t="s">
        <v>23</v>
      </c>
      <c r="N195" s="99" t="s">
        <v>26</v>
      </c>
      <c r="O195" s="96"/>
      <c r="P195" s="95" t="s">
        <v>26</v>
      </c>
      <c r="Q195" s="100" t="s">
        <v>23</v>
      </c>
    </row>
    <row r="196" spans="1:17" s="358" customFormat="1" ht="19.5" thickBot="1" x14ac:dyDescent="0.3">
      <c r="A196" s="101">
        <v>1</v>
      </c>
      <c r="B196" s="102">
        <v>0.27430555555555552</v>
      </c>
      <c r="C196" s="103">
        <f>B196+TIME(0,40,0)</f>
        <v>0.30208333333333331</v>
      </c>
      <c r="D196" s="103">
        <f>C196+TIME(0,45,0)</f>
        <v>0.33333333333333331</v>
      </c>
      <c r="E196" s="104">
        <f>D196+TIME(1,,0)</f>
        <v>0.375</v>
      </c>
      <c r="F196" s="103">
        <f>E196+TIME(0,15,0)</f>
        <v>0.38541666666666669</v>
      </c>
      <c r="G196" s="103">
        <f>F196+TIME(0,45,0)</f>
        <v>0.41666666666666669</v>
      </c>
      <c r="H196" s="104">
        <f>G196+TIME(0,25,0)</f>
        <v>0.43402777777777779</v>
      </c>
      <c r="I196" s="103">
        <f>H196+TIME(0,15,0)</f>
        <v>0.44444444444444448</v>
      </c>
      <c r="J196" s="103">
        <f>I196+TIME(0,45,0)</f>
        <v>0.47569444444444448</v>
      </c>
      <c r="K196" s="104">
        <f>J196+TIME(0,25,0)</f>
        <v>0.49305555555555558</v>
      </c>
      <c r="L196" s="103">
        <f>K196+TIME(0,15,0)</f>
        <v>0.50347222222222221</v>
      </c>
      <c r="M196" s="103">
        <f>L196+TIME(0,45,0)</f>
        <v>0.53472222222222221</v>
      </c>
      <c r="N196" s="105">
        <f>M196+TIME(0,25,0)</f>
        <v>0.55208333333333337</v>
      </c>
      <c r="O196" s="106" t="s">
        <v>10</v>
      </c>
      <c r="P196" s="103">
        <f>N196+TIME(2,35,0)</f>
        <v>0.65972222222222232</v>
      </c>
      <c r="Q196" s="107">
        <f>P196+TIME(0,30,0)</f>
        <v>0.68055555555555569</v>
      </c>
    </row>
    <row r="197" spans="1:17" s="358" customFormat="1" ht="19.5" thickBot="1" x14ac:dyDescent="0.3">
      <c r="A197" s="93"/>
      <c r="B197" s="93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</row>
    <row r="198" spans="1:17" s="358" customFormat="1" ht="19.5" thickBot="1" x14ac:dyDescent="0.3">
      <c r="A198" s="1044" t="s">
        <v>3</v>
      </c>
      <c r="B198" s="438"/>
      <c r="C198" s="438"/>
      <c r="D198" s="438"/>
      <c r="E198" s="438"/>
      <c r="F198" s="438"/>
      <c r="G198" s="438"/>
      <c r="H198" s="438"/>
      <c r="I198" s="438"/>
      <c r="J198" s="438"/>
      <c r="K198" s="438"/>
      <c r="L198" s="1231" t="s">
        <v>5</v>
      </c>
      <c r="M198" s="90"/>
      <c r="N198" s="90"/>
      <c r="O198" s="90"/>
      <c r="P198" s="90"/>
      <c r="Q198" s="89"/>
    </row>
    <row r="199" spans="1:17" s="358" customFormat="1" ht="19.5" thickBot="1" x14ac:dyDescent="0.3">
      <c r="A199" s="1045"/>
      <c r="B199" s="110" t="s">
        <v>9</v>
      </c>
      <c r="C199" s="111" t="s">
        <v>24</v>
      </c>
      <c r="D199" s="112" t="s">
        <v>23</v>
      </c>
      <c r="E199" s="113" t="s">
        <v>9</v>
      </c>
      <c r="F199" s="112" t="s">
        <v>24</v>
      </c>
      <c r="G199" s="112" t="s">
        <v>23</v>
      </c>
      <c r="H199" s="113" t="s">
        <v>9</v>
      </c>
      <c r="I199" s="112" t="s">
        <v>24</v>
      </c>
      <c r="J199" s="112" t="s">
        <v>26</v>
      </c>
      <c r="K199" s="114"/>
      <c r="L199" s="1232"/>
      <c r="M199" s="90"/>
      <c r="N199" s="90"/>
      <c r="O199" s="90"/>
      <c r="P199" s="90"/>
      <c r="Q199" s="89"/>
    </row>
    <row r="200" spans="1:17" s="358" customFormat="1" ht="19.5" thickBot="1" x14ac:dyDescent="0.3">
      <c r="A200" s="101">
        <v>1</v>
      </c>
      <c r="B200" s="115">
        <f>Q196+TIME(0,25,0)</f>
        <v>0.69791666666666685</v>
      </c>
      <c r="C200" s="116">
        <f>B200+TIME(0,15,0)</f>
        <v>0.70833333333333348</v>
      </c>
      <c r="D200" s="116">
        <f>C200+TIME(0,45,0)</f>
        <v>0.73958333333333348</v>
      </c>
      <c r="E200" s="104">
        <f>D200+TIME(0,25,0)</f>
        <v>0.75694444444444464</v>
      </c>
      <c r="F200" s="116">
        <f>E200+TIME(0,15,0)</f>
        <v>0.76736111111111127</v>
      </c>
      <c r="G200" s="116">
        <f>F200+TIME(0,45,0)</f>
        <v>0.79861111111111127</v>
      </c>
      <c r="H200" s="104">
        <f>G200+TIME(0,25,0)</f>
        <v>0.81597222222222243</v>
      </c>
      <c r="I200" s="116">
        <f>H200+TIME(0,15,0)</f>
        <v>0.82638888888888906</v>
      </c>
      <c r="J200" s="105">
        <f>I200+TIME(0,15,0)</f>
        <v>0.83680555555555569</v>
      </c>
      <c r="K200" s="117" t="s">
        <v>11</v>
      </c>
      <c r="L200" s="118" t="s">
        <v>27</v>
      </c>
      <c r="M200" s="90"/>
      <c r="N200" s="90"/>
      <c r="O200" s="90"/>
      <c r="P200" s="90"/>
      <c r="Q200" s="89"/>
    </row>
    <row r="201" spans="1:17" s="358" customFormat="1" ht="18.75" x14ac:dyDescent="0.25">
      <c r="A201" s="90"/>
      <c r="B201" s="108"/>
      <c r="C201" s="108"/>
      <c r="D201" s="108"/>
      <c r="E201" s="108"/>
      <c r="F201" s="108"/>
      <c r="G201" s="108"/>
      <c r="H201" s="108"/>
      <c r="I201" s="108"/>
      <c r="J201" s="108"/>
      <c r="K201" s="90"/>
      <c r="L201" s="90"/>
      <c r="M201" s="90"/>
      <c r="N201" s="90"/>
      <c r="O201" s="90"/>
      <c r="P201" s="90"/>
      <c r="Q201" s="90"/>
    </row>
    <row r="202" spans="1:17" s="358" customFormat="1" ht="18.75" x14ac:dyDescent="0.25">
      <c r="A202" s="90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</row>
    <row r="203" spans="1:17" s="358" customFormat="1" ht="19.5" thickBot="1" x14ac:dyDescent="0.3">
      <c r="A203" s="91" t="s">
        <v>16</v>
      </c>
      <c r="B203" s="89"/>
      <c r="C203" s="93"/>
      <c r="D203" s="93"/>
      <c r="E203" s="93"/>
      <c r="F203" s="92"/>
      <c r="G203" s="92"/>
      <c r="H203" s="92"/>
      <c r="I203" s="92"/>
      <c r="J203" s="92"/>
      <c r="K203" s="92"/>
      <c r="L203" s="92"/>
      <c r="M203" s="92"/>
      <c r="N203" s="90"/>
      <c r="O203" s="90"/>
      <c r="P203" s="90"/>
      <c r="Q203" s="90"/>
    </row>
    <row r="204" spans="1:17" s="358" customFormat="1" ht="19.5" thickBot="1" x14ac:dyDescent="0.3">
      <c r="A204" s="1044" t="s">
        <v>3</v>
      </c>
      <c r="B204" s="1027" t="s">
        <v>22</v>
      </c>
      <c r="C204" s="1028"/>
      <c r="D204" s="1028"/>
      <c r="E204" s="1028"/>
      <c r="F204" s="1028"/>
      <c r="G204" s="1028"/>
      <c r="H204" s="1028"/>
      <c r="I204" s="1028"/>
      <c r="J204" s="1028"/>
      <c r="K204" s="1028"/>
      <c r="L204" s="1028"/>
      <c r="M204" s="1028"/>
      <c r="N204" s="1028"/>
      <c r="O204" s="1028"/>
      <c r="P204" s="1028"/>
      <c r="Q204" s="1029"/>
    </row>
    <row r="205" spans="1:17" s="358" customFormat="1" ht="19.5" thickBot="1" x14ac:dyDescent="0.3">
      <c r="A205" s="1045"/>
      <c r="B205" s="119" t="s">
        <v>26</v>
      </c>
      <c r="C205" s="95" t="s">
        <v>23</v>
      </c>
      <c r="D205" s="98" t="s">
        <v>9</v>
      </c>
      <c r="E205" s="95" t="s">
        <v>24</v>
      </c>
      <c r="F205" s="95" t="s">
        <v>23</v>
      </c>
      <c r="G205" s="98" t="s">
        <v>9</v>
      </c>
      <c r="H205" s="95" t="s">
        <v>24</v>
      </c>
      <c r="I205" s="95" t="s">
        <v>23</v>
      </c>
      <c r="J205" s="98" t="s">
        <v>9</v>
      </c>
      <c r="K205" s="95" t="s">
        <v>24</v>
      </c>
      <c r="L205" s="95" t="s">
        <v>23</v>
      </c>
      <c r="M205" s="99" t="s">
        <v>26</v>
      </c>
      <c r="N205" s="96"/>
      <c r="O205" s="120" t="s">
        <v>26</v>
      </c>
      <c r="P205" s="120" t="s">
        <v>24</v>
      </c>
      <c r="Q205" s="121" t="s">
        <v>23</v>
      </c>
    </row>
    <row r="206" spans="1:17" s="358" customFormat="1" ht="19.5" thickBot="1" x14ac:dyDescent="0.3">
      <c r="A206" s="101">
        <v>1</v>
      </c>
      <c r="B206" s="122">
        <v>0.30208333333333331</v>
      </c>
      <c r="C206" s="116">
        <v>0.33333333333333331</v>
      </c>
      <c r="D206" s="104">
        <v>0.35069444444444442</v>
      </c>
      <c r="E206" s="116">
        <f>D206+TIME(0,15,0)</f>
        <v>0.3611111111111111</v>
      </c>
      <c r="F206" s="116">
        <f>E206+TIME(0,45,0)</f>
        <v>0.3923611111111111</v>
      </c>
      <c r="G206" s="104">
        <f>F206+TIME(0,25,0)</f>
        <v>0.40972222222222221</v>
      </c>
      <c r="H206" s="116">
        <f>G206+TIME(0,15,0)</f>
        <v>0.4201388888888889</v>
      </c>
      <c r="I206" s="116">
        <f>H206+TIME(0,45,0)</f>
        <v>0.4513888888888889</v>
      </c>
      <c r="J206" s="104">
        <f>I206+TIME(0,25,0)</f>
        <v>0.46875</v>
      </c>
      <c r="K206" s="103">
        <f>J206+TIME(0,15,0)</f>
        <v>0.47916666666666669</v>
      </c>
      <c r="L206" s="116">
        <f>K206+TIME(0,45,0)</f>
        <v>0.51041666666666674</v>
      </c>
      <c r="M206" s="105">
        <f>L206+TIME(0,25,0)</f>
        <v>0.5277777777777779</v>
      </c>
      <c r="N206" s="106" t="s">
        <v>10</v>
      </c>
      <c r="O206" s="116">
        <f>M206+TIME(2,5,0)</f>
        <v>0.61458333333333348</v>
      </c>
      <c r="P206" s="116">
        <f>O206+TIME(0,15,0)</f>
        <v>0.62500000000000011</v>
      </c>
      <c r="Q206" s="124">
        <f>P206+TIME(0,45,0)</f>
        <v>0.65625000000000011</v>
      </c>
    </row>
    <row r="207" spans="1:17" s="358" customFormat="1" ht="19.5" thickBot="1" x14ac:dyDescent="0.3">
      <c r="A207" s="93"/>
      <c r="B207" s="93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</row>
    <row r="208" spans="1:17" s="358" customFormat="1" ht="19.5" thickBot="1" x14ac:dyDescent="0.3">
      <c r="A208" s="1044" t="s">
        <v>3</v>
      </c>
      <c r="B208" s="304"/>
      <c r="C208" s="299"/>
      <c r="D208" s="299"/>
      <c r="E208" s="299"/>
      <c r="F208" s="299"/>
      <c r="G208" s="299"/>
      <c r="H208" s="299"/>
      <c r="I208" s="299"/>
      <c r="J208" s="299"/>
      <c r="K208" s="1231" t="s">
        <v>5</v>
      </c>
      <c r="L208" s="90"/>
      <c r="M208" s="90"/>
      <c r="N208" s="90"/>
      <c r="O208" s="90"/>
      <c r="P208" s="90"/>
      <c r="Q208" s="90"/>
    </row>
    <row r="209" spans="1:18" s="358" customFormat="1" ht="19.5" thickBot="1" x14ac:dyDescent="0.3">
      <c r="A209" s="1045"/>
      <c r="B209" s="127" t="s">
        <v>9</v>
      </c>
      <c r="C209" s="112" t="s">
        <v>24</v>
      </c>
      <c r="D209" s="112" t="s">
        <v>23</v>
      </c>
      <c r="E209" s="113" t="s">
        <v>9</v>
      </c>
      <c r="F209" s="112" t="s">
        <v>24</v>
      </c>
      <c r="G209" s="112" t="s">
        <v>23</v>
      </c>
      <c r="H209" s="113" t="s">
        <v>9</v>
      </c>
      <c r="I209" s="120" t="s">
        <v>24</v>
      </c>
      <c r="J209" s="95"/>
      <c r="K209" s="1232"/>
      <c r="L209" s="90"/>
      <c r="M209" s="90"/>
      <c r="N209" s="90"/>
      <c r="O209" s="90"/>
      <c r="P209" s="90"/>
      <c r="Q209" s="90"/>
    </row>
    <row r="210" spans="1:18" s="358" customFormat="1" ht="19.5" thickBot="1" x14ac:dyDescent="0.3">
      <c r="A210" s="101">
        <v>1</v>
      </c>
      <c r="B210" s="128">
        <f>Q206+TIME(0,25,0)</f>
        <v>0.67361111111111127</v>
      </c>
      <c r="C210" s="116">
        <f>B210+TIME(0,15,0)</f>
        <v>0.6840277777777779</v>
      </c>
      <c r="D210" s="116">
        <f>C210+TIME(0,45,0)</f>
        <v>0.7152777777777779</v>
      </c>
      <c r="E210" s="104">
        <f>D210+TIME(0,25,0)</f>
        <v>0.73263888888888906</v>
      </c>
      <c r="F210" s="116">
        <f>E210+TIME(0,15,0)</f>
        <v>0.74305555555555569</v>
      </c>
      <c r="G210" s="116">
        <f>F210+TIME(0,45,0)</f>
        <v>0.77430555555555569</v>
      </c>
      <c r="H210" s="104">
        <f>G210+TIME(0,25,0)</f>
        <v>0.79166666666666685</v>
      </c>
      <c r="I210" s="105">
        <f>H210+TIME(0,15,0)</f>
        <v>0.80208333333333348</v>
      </c>
      <c r="J210" s="106" t="s">
        <v>11</v>
      </c>
      <c r="K210" s="118" t="s">
        <v>28</v>
      </c>
      <c r="L210" s="90"/>
      <c r="M210" s="90"/>
      <c r="N210" s="90"/>
      <c r="O210" s="90"/>
      <c r="P210" s="90"/>
      <c r="Q210" s="90"/>
    </row>
    <row r="211" spans="1:18" s="358" customFormat="1" x14ac:dyDescent="0.25"/>
    <row r="212" spans="1:18" s="358" customFormat="1" x14ac:dyDescent="0.25"/>
    <row r="213" spans="1:18" s="358" customFormat="1" x14ac:dyDescent="0.25"/>
    <row r="214" spans="1:18" s="358" customFormat="1" ht="18.75" x14ac:dyDescent="0.25">
      <c r="A214" s="1031" t="s">
        <v>29</v>
      </c>
      <c r="B214" s="1031"/>
      <c r="C214" s="1031"/>
      <c r="D214" s="1031"/>
      <c r="E214" s="1031"/>
      <c r="F214" s="1031"/>
      <c r="G214" s="1031"/>
      <c r="H214" s="1031"/>
      <c r="I214" s="1031"/>
      <c r="J214" s="1031"/>
      <c r="K214" s="1031"/>
      <c r="L214" s="1031"/>
      <c r="M214" s="1031"/>
      <c r="N214" s="1031"/>
      <c r="O214" s="1031"/>
      <c r="P214" s="1031"/>
      <c r="Q214" s="1031"/>
      <c r="R214" s="1031"/>
    </row>
    <row r="215" spans="1:18" s="358" customFormat="1" ht="18.75" x14ac:dyDescent="0.25">
      <c r="A215" s="1031" t="s">
        <v>30</v>
      </c>
      <c r="B215" s="1031"/>
      <c r="C215" s="1031"/>
      <c r="D215" s="1031"/>
      <c r="E215" s="1031"/>
      <c r="F215" s="1031"/>
      <c r="G215" s="1031"/>
      <c r="H215" s="1031"/>
      <c r="I215" s="1031"/>
      <c r="J215" s="1031"/>
      <c r="K215" s="1031"/>
      <c r="L215" s="1031"/>
      <c r="M215" s="1031"/>
      <c r="N215" s="1031"/>
      <c r="O215" s="1031"/>
      <c r="P215" s="1031"/>
      <c r="Q215" s="1031"/>
      <c r="R215" s="1031"/>
    </row>
    <row r="216" spans="1:18" s="358" customFormat="1" ht="19.5" thickBot="1" x14ac:dyDescent="0.3">
      <c r="A216" s="91" t="s">
        <v>31</v>
      </c>
      <c r="B216" s="92"/>
      <c r="C216" s="92"/>
      <c r="D216" s="93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0"/>
      <c r="R216" s="90"/>
    </row>
    <row r="217" spans="1:18" s="358" customFormat="1" ht="19.5" thickBot="1" x14ac:dyDescent="0.3">
      <c r="A217" s="1082" t="s">
        <v>3</v>
      </c>
      <c r="B217" s="1027" t="s">
        <v>32</v>
      </c>
      <c r="C217" s="1028"/>
      <c r="D217" s="1028"/>
      <c r="E217" s="1028"/>
      <c r="F217" s="1028"/>
      <c r="G217" s="1028"/>
      <c r="H217" s="1028"/>
      <c r="I217" s="1028"/>
      <c r="J217" s="1028"/>
      <c r="K217" s="1028"/>
      <c r="L217" s="1028"/>
      <c r="M217" s="1028"/>
      <c r="N217" s="1028"/>
      <c r="O217" s="1028"/>
      <c r="P217" s="1028"/>
      <c r="Q217" s="1028"/>
      <c r="R217" s="1029"/>
    </row>
    <row r="218" spans="1:18" s="358" customFormat="1" ht="19.5" thickBot="1" x14ac:dyDescent="0.3">
      <c r="A218" s="1215"/>
      <c r="B218" s="119" t="s">
        <v>9</v>
      </c>
      <c r="C218" s="96" t="s">
        <v>33</v>
      </c>
      <c r="D218" s="95" t="s">
        <v>34</v>
      </c>
      <c r="E218" s="95" t="s">
        <v>9</v>
      </c>
      <c r="F218" s="95" t="s">
        <v>34</v>
      </c>
      <c r="G218" s="95" t="s">
        <v>9</v>
      </c>
      <c r="H218" s="95" t="s">
        <v>34</v>
      </c>
      <c r="I218" s="95" t="s">
        <v>33</v>
      </c>
      <c r="J218" s="95" t="s">
        <v>34</v>
      </c>
      <c r="K218" s="95" t="s">
        <v>9</v>
      </c>
      <c r="L218" s="95" t="s">
        <v>34</v>
      </c>
      <c r="M218" s="95" t="s">
        <v>33</v>
      </c>
      <c r="N218" s="95" t="s">
        <v>34</v>
      </c>
      <c r="O218" s="95" t="s">
        <v>9</v>
      </c>
      <c r="P218" s="95"/>
      <c r="Q218" s="95" t="s">
        <v>9</v>
      </c>
      <c r="R218" s="131" t="s">
        <v>34</v>
      </c>
    </row>
    <row r="219" spans="1:18" s="358" customFormat="1" ht="19.5" thickBot="1" x14ac:dyDescent="0.3">
      <c r="A219" s="132">
        <v>1</v>
      </c>
      <c r="B219" s="133">
        <v>0.28472222222222221</v>
      </c>
      <c r="C219" s="134">
        <v>0.30902777777777779</v>
      </c>
      <c r="D219" s="134">
        <v>0.31597222222222221</v>
      </c>
      <c r="E219" s="134">
        <v>0.34027777777777773</v>
      </c>
      <c r="F219" s="134">
        <v>0.3611111111111111</v>
      </c>
      <c r="G219" s="135">
        <v>0.3888888888888889</v>
      </c>
      <c r="H219" s="135">
        <v>0.40972222222222227</v>
      </c>
      <c r="I219" s="135">
        <v>0.41666666666666669</v>
      </c>
      <c r="J219" s="135">
        <v>0.4236111111111111</v>
      </c>
      <c r="K219" s="135">
        <v>0.45833333333333331</v>
      </c>
      <c r="L219" s="135">
        <v>0.4861111111111111</v>
      </c>
      <c r="M219" s="135">
        <v>0.49652777777777773</v>
      </c>
      <c r="N219" s="135">
        <v>0.50347222222222221</v>
      </c>
      <c r="O219" s="105">
        <v>0.53125</v>
      </c>
      <c r="P219" s="106" t="s">
        <v>10</v>
      </c>
      <c r="Q219" s="135">
        <v>0.60069444444444442</v>
      </c>
      <c r="R219" s="137">
        <v>0.63194444444444442</v>
      </c>
    </row>
    <row r="220" spans="1:18" s="358" customFormat="1" ht="19.5" thickBot="1" x14ac:dyDescent="0.3">
      <c r="A220" s="138"/>
      <c r="B220" s="139"/>
      <c r="C220" s="139"/>
      <c r="D220" s="139"/>
      <c r="E220" s="139"/>
      <c r="F220" s="139"/>
      <c r="G220" s="139"/>
      <c r="H220" s="139"/>
      <c r="I220" s="139"/>
      <c r="J220" s="139"/>
      <c r="K220" s="139"/>
      <c r="L220" s="139"/>
      <c r="M220" s="139"/>
      <c r="N220" s="139"/>
      <c r="O220" s="139"/>
      <c r="P220" s="139"/>
      <c r="Q220" s="140"/>
      <c r="R220" s="141"/>
    </row>
    <row r="221" spans="1:18" s="358" customFormat="1" ht="19.5" thickBot="1" x14ac:dyDescent="0.3">
      <c r="A221" s="1044" t="s">
        <v>3</v>
      </c>
      <c r="B221" s="1027"/>
      <c r="C221" s="1028"/>
      <c r="D221" s="1028"/>
      <c r="E221" s="1028"/>
      <c r="F221" s="1028"/>
      <c r="G221" s="1028"/>
      <c r="H221" s="1028"/>
      <c r="I221" s="1028"/>
      <c r="J221" s="1028"/>
      <c r="K221" s="1028"/>
      <c r="L221" s="1028"/>
      <c r="M221" s="1028"/>
      <c r="N221" s="1028"/>
      <c r="O221" s="1028"/>
      <c r="P221" s="1028"/>
      <c r="Q221" s="1029"/>
      <c r="R221" s="1044" t="s">
        <v>5</v>
      </c>
    </row>
    <row r="222" spans="1:18" s="358" customFormat="1" ht="19.5" thickBot="1" x14ac:dyDescent="0.3">
      <c r="A222" s="1045"/>
      <c r="B222" s="99" t="s">
        <v>33</v>
      </c>
      <c r="C222" s="95" t="s">
        <v>34</v>
      </c>
      <c r="D222" s="95" t="s">
        <v>9</v>
      </c>
      <c r="E222" s="95" t="s">
        <v>34</v>
      </c>
      <c r="F222" s="95" t="s">
        <v>33</v>
      </c>
      <c r="G222" s="95" t="s">
        <v>34</v>
      </c>
      <c r="H222" s="96" t="s">
        <v>9</v>
      </c>
      <c r="I222" s="95" t="s">
        <v>34</v>
      </c>
      <c r="J222" s="96" t="s">
        <v>33</v>
      </c>
      <c r="K222" s="95" t="s">
        <v>34</v>
      </c>
      <c r="L222" s="95" t="s">
        <v>9</v>
      </c>
      <c r="M222" s="95" t="s">
        <v>34</v>
      </c>
      <c r="N222" s="96" t="s">
        <v>33</v>
      </c>
      <c r="O222" s="95" t="s">
        <v>34</v>
      </c>
      <c r="P222" s="95" t="s">
        <v>9</v>
      </c>
      <c r="Q222" s="99" t="s">
        <v>34</v>
      </c>
      <c r="R222" s="1045"/>
    </row>
    <row r="223" spans="1:18" s="358" customFormat="1" ht="19.5" thickBot="1" x14ac:dyDescent="0.3">
      <c r="A223" s="101">
        <v>1</v>
      </c>
      <c r="B223" s="142">
        <v>0.63888888888888895</v>
      </c>
      <c r="C223" s="134">
        <v>0.64583333333333337</v>
      </c>
      <c r="D223" s="103">
        <v>0.67361111111111116</v>
      </c>
      <c r="E223" s="103">
        <v>0.70138888888888884</v>
      </c>
      <c r="F223" s="103">
        <v>0.71875</v>
      </c>
      <c r="G223" s="103">
        <v>0.72916666666666663</v>
      </c>
      <c r="H223" s="143">
        <v>0.75694444444444453</v>
      </c>
      <c r="I223" s="116">
        <v>0.78125</v>
      </c>
      <c r="J223" s="116">
        <v>0.78819444444444453</v>
      </c>
      <c r="K223" s="116">
        <v>0.79513888888888884</v>
      </c>
      <c r="L223" s="116">
        <v>0.81944444444444453</v>
      </c>
      <c r="M223" s="116">
        <v>0.84375</v>
      </c>
      <c r="N223" s="116">
        <v>0.85069444444444453</v>
      </c>
      <c r="O223" s="116">
        <v>0.85763888888888884</v>
      </c>
      <c r="P223" s="144">
        <v>0.88194444444444453</v>
      </c>
      <c r="Q223" s="145" t="s">
        <v>11</v>
      </c>
      <c r="R223" s="101" t="s">
        <v>35</v>
      </c>
    </row>
    <row r="224" spans="1:18" s="358" customFormat="1" ht="18.75" x14ac:dyDescent="0.25">
      <c r="A224" s="90"/>
      <c r="B224" s="90"/>
      <c r="C224" s="90"/>
      <c r="D224" s="90"/>
      <c r="E224" s="90"/>
      <c r="F224" s="90"/>
      <c r="G224" s="90"/>
      <c r="H224" s="90"/>
      <c r="I224" s="90"/>
      <c r="J224" s="90"/>
      <c r="K224" s="93"/>
      <c r="L224" s="146"/>
      <c r="M224" s="146"/>
      <c r="N224" s="146"/>
      <c r="O224" s="146"/>
      <c r="P224" s="146"/>
      <c r="Q224" s="146"/>
      <c r="R224" s="93"/>
    </row>
    <row r="225" spans="1:20" s="358" customFormat="1" ht="19.5" thickBot="1" x14ac:dyDescent="0.3">
      <c r="A225" s="91" t="s">
        <v>36</v>
      </c>
      <c r="B225" s="92"/>
      <c r="C225" s="92"/>
      <c r="D225" s="93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0"/>
      <c r="R225" s="90"/>
    </row>
    <row r="226" spans="1:20" s="358" customFormat="1" ht="19.5" thickBot="1" x14ac:dyDescent="0.3">
      <c r="A226" s="1082" t="s">
        <v>3</v>
      </c>
      <c r="B226" s="1027" t="s">
        <v>32</v>
      </c>
      <c r="C226" s="1028"/>
      <c r="D226" s="1028"/>
      <c r="E226" s="1028"/>
      <c r="F226" s="1028"/>
      <c r="G226" s="1028"/>
      <c r="H226" s="1028"/>
      <c r="I226" s="1028"/>
      <c r="J226" s="1028"/>
      <c r="K226" s="1028"/>
      <c r="L226" s="1028"/>
      <c r="M226" s="1028"/>
      <c r="N226" s="1028"/>
      <c r="O226" s="1028"/>
      <c r="P226" s="1028"/>
      <c r="Q226" s="1029"/>
      <c r="R226" s="89"/>
    </row>
    <row r="227" spans="1:20" s="358" customFormat="1" ht="19.5" thickBot="1" x14ac:dyDescent="0.3">
      <c r="A227" s="1215"/>
      <c r="B227" s="119" t="s">
        <v>9</v>
      </c>
      <c r="C227" s="95" t="s">
        <v>34</v>
      </c>
      <c r="D227" s="95" t="s">
        <v>9</v>
      </c>
      <c r="E227" s="95" t="s">
        <v>34</v>
      </c>
      <c r="F227" s="95" t="s">
        <v>33</v>
      </c>
      <c r="G227" s="95" t="s">
        <v>34</v>
      </c>
      <c r="H227" s="95" t="s">
        <v>9</v>
      </c>
      <c r="I227" s="95" t="s">
        <v>34</v>
      </c>
      <c r="J227" s="95" t="s">
        <v>33</v>
      </c>
      <c r="K227" s="95" t="s">
        <v>34</v>
      </c>
      <c r="L227" s="95" t="s">
        <v>9</v>
      </c>
      <c r="M227" s="95"/>
      <c r="N227" s="95" t="s">
        <v>9</v>
      </c>
      <c r="O227" s="95" t="s">
        <v>34</v>
      </c>
      <c r="P227" s="95" t="s">
        <v>33</v>
      </c>
      <c r="Q227" s="100" t="s">
        <v>34</v>
      </c>
      <c r="R227" s="89"/>
    </row>
    <row r="228" spans="1:20" s="358" customFormat="1" ht="19.5" thickBot="1" x14ac:dyDescent="0.3">
      <c r="A228" s="132">
        <v>1</v>
      </c>
      <c r="B228" s="148">
        <v>0.34027777777777773</v>
      </c>
      <c r="C228" s="103">
        <v>0.3611111111111111</v>
      </c>
      <c r="D228" s="116">
        <v>0.3888888888888889</v>
      </c>
      <c r="E228" s="116">
        <v>0.40972222222222227</v>
      </c>
      <c r="F228" s="116">
        <v>0.41666666666666669</v>
      </c>
      <c r="G228" s="116">
        <v>0.4236111111111111</v>
      </c>
      <c r="H228" s="116">
        <v>0.45833333333333331</v>
      </c>
      <c r="I228" s="116">
        <v>0.4861111111111111</v>
      </c>
      <c r="J228" s="116">
        <v>0.49652777777777773</v>
      </c>
      <c r="K228" s="116">
        <v>0.50347222222222221</v>
      </c>
      <c r="L228" s="105">
        <v>0.53125</v>
      </c>
      <c r="M228" s="106" t="s">
        <v>10</v>
      </c>
      <c r="N228" s="116">
        <v>0.60069444444444442</v>
      </c>
      <c r="O228" s="103">
        <v>0.63194444444444442</v>
      </c>
      <c r="P228" s="116">
        <v>0.63888888888888895</v>
      </c>
      <c r="Q228" s="107">
        <v>0.64583333333333337</v>
      </c>
      <c r="R228" s="89"/>
    </row>
    <row r="229" spans="1:20" s="358" customFormat="1" ht="19.5" thickBot="1" x14ac:dyDescent="0.3">
      <c r="A229" s="149"/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2"/>
      <c r="R229" s="2"/>
    </row>
    <row r="230" spans="1:20" s="358" customFormat="1" ht="19.5" thickBot="1" x14ac:dyDescent="0.3">
      <c r="A230" s="1044" t="s">
        <v>3</v>
      </c>
      <c r="B230" s="1027"/>
      <c r="C230" s="1028"/>
      <c r="D230" s="1028"/>
      <c r="E230" s="1028"/>
      <c r="F230" s="1028"/>
      <c r="G230" s="1028"/>
      <c r="H230" s="1028"/>
      <c r="I230" s="1028"/>
      <c r="J230" s="1028"/>
      <c r="K230" s="1028"/>
      <c r="L230" s="1028"/>
      <c r="M230" s="1028"/>
      <c r="N230" s="1028"/>
      <c r="O230" s="1029"/>
      <c r="P230" s="1044" t="s">
        <v>5</v>
      </c>
      <c r="Q230" s="89"/>
      <c r="R230" s="89"/>
    </row>
    <row r="231" spans="1:20" s="358" customFormat="1" ht="19.5" thickBot="1" x14ac:dyDescent="0.3">
      <c r="A231" s="1045"/>
      <c r="B231" s="95" t="s">
        <v>9</v>
      </c>
      <c r="C231" s="95" t="s">
        <v>34</v>
      </c>
      <c r="D231" s="95" t="s">
        <v>33</v>
      </c>
      <c r="E231" s="95" t="s">
        <v>34</v>
      </c>
      <c r="F231" s="96" t="s">
        <v>9</v>
      </c>
      <c r="G231" s="95" t="s">
        <v>34</v>
      </c>
      <c r="H231" s="96" t="s">
        <v>33</v>
      </c>
      <c r="I231" s="95" t="s">
        <v>34</v>
      </c>
      <c r="J231" s="95" t="s">
        <v>9</v>
      </c>
      <c r="K231" s="95" t="s">
        <v>34</v>
      </c>
      <c r="L231" s="96" t="s">
        <v>33</v>
      </c>
      <c r="M231" s="95" t="s">
        <v>34</v>
      </c>
      <c r="N231" s="95" t="s">
        <v>9</v>
      </c>
      <c r="O231" s="100" t="s">
        <v>34</v>
      </c>
      <c r="P231" s="1045"/>
      <c r="Q231" s="89"/>
      <c r="R231" s="89"/>
    </row>
    <row r="232" spans="1:20" s="358" customFormat="1" ht="19.5" thickBot="1" x14ac:dyDescent="0.3">
      <c r="A232" s="101">
        <v>1</v>
      </c>
      <c r="B232" s="103">
        <v>0.67361111111111116</v>
      </c>
      <c r="C232" s="103">
        <v>0.70138888888888884</v>
      </c>
      <c r="D232" s="103">
        <v>0.71875</v>
      </c>
      <c r="E232" s="103">
        <v>0.72916666666666663</v>
      </c>
      <c r="F232" s="143">
        <v>0.75694444444444453</v>
      </c>
      <c r="G232" s="116">
        <v>0.78125</v>
      </c>
      <c r="H232" s="116">
        <v>0.78819444444444453</v>
      </c>
      <c r="I232" s="116">
        <v>0.79513888888888884</v>
      </c>
      <c r="J232" s="116">
        <v>0.81944444444444453</v>
      </c>
      <c r="K232" s="116">
        <v>0.84375</v>
      </c>
      <c r="L232" s="116">
        <v>0.85069444444444453</v>
      </c>
      <c r="M232" s="116">
        <v>0.85763888888888884</v>
      </c>
      <c r="N232" s="105">
        <v>0.88194444444444453</v>
      </c>
      <c r="O232" s="150" t="s">
        <v>11</v>
      </c>
      <c r="P232" s="101" t="s">
        <v>37</v>
      </c>
      <c r="Q232" s="89"/>
      <c r="R232" s="89"/>
    </row>
    <row r="233" spans="1:20" s="358" customFormat="1" x14ac:dyDescent="0.25"/>
    <row r="234" spans="1:20" s="358" customFormat="1" x14ac:dyDescent="0.25"/>
    <row r="235" spans="1:20" s="358" customFormat="1" x14ac:dyDescent="0.25"/>
    <row r="236" spans="1:20" s="358" customFormat="1" x14ac:dyDescent="0.25"/>
    <row r="237" spans="1:20" s="358" customFormat="1" x14ac:dyDescent="0.25"/>
    <row r="238" spans="1:20" s="358" customFormat="1" ht="18.75" x14ac:dyDescent="0.25">
      <c r="A238" s="1036" t="s">
        <v>38</v>
      </c>
      <c r="B238" s="1036"/>
      <c r="C238" s="1036"/>
      <c r="D238" s="1036"/>
      <c r="E238" s="1036"/>
      <c r="F238" s="1036"/>
      <c r="G238" s="1036"/>
      <c r="H238" s="1036"/>
      <c r="I238" s="1036"/>
      <c r="J238" s="1036"/>
      <c r="K238" s="1036"/>
      <c r="L238" s="1036"/>
      <c r="M238" s="1036"/>
      <c r="N238" s="1036"/>
      <c r="O238" s="1036"/>
      <c r="P238" s="1036"/>
      <c r="Q238" s="1036"/>
      <c r="R238" s="1036"/>
      <c r="S238" s="1036"/>
      <c r="T238" s="1036"/>
    </row>
    <row r="239" spans="1:20" s="358" customFormat="1" ht="18.75" x14ac:dyDescent="0.25">
      <c r="A239" s="1036" t="s">
        <v>39</v>
      </c>
      <c r="B239" s="1036"/>
      <c r="C239" s="1036"/>
      <c r="D239" s="1036"/>
      <c r="E239" s="1036"/>
      <c r="F239" s="1036"/>
      <c r="G239" s="1036"/>
      <c r="H239" s="1036"/>
      <c r="I239" s="1036"/>
      <c r="J239" s="1036"/>
      <c r="K239" s="1036"/>
      <c r="L239" s="1036"/>
      <c r="M239" s="1036"/>
      <c r="N239" s="1036"/>
      <c r="O239" s="1036"/>
      <c r="P239" s="1036"/>
      <c r="Q239" s="1036"/>
      <c r="R239" s="1036"/>
      <c r="S239" s="1036"/>
      <c r="T239" s="1036"/>
    </row>
    <row r="240" spans="1:20" s="358" customFormat="1" ht="19.5" thickBot="1" x14ac:dyDescent="0.3">
      <c r="A240" s="151" t="s">
        <v>21</v>
      </c>
      <c r="B240" s="152"/>
      <c r="C240" s="152"/>
      <c r="D240" s="152"/>
      <c r="E240" s="152"/>
      <c r="F240" s="152"/>
      <c r="G240" s="152"/>
      <c r="H240" s="152"/>
      <c r="I240" s="152"/>
      <c r="J240" s="152"/>
      <c r="K240" s="152"/>
      <c r="L240" s="152"/>
      <c r="M240" s="152"/>
      <c r="N240" s="152"/>
      <c r="O240" s="152"/>
      <c r="P240" s="152"/>
      <c r="Q240" s="152"/>
      <c r="R240" s="152"/>
      <c r="S240" s="152"/>
      <c r="T240" s="152"/>
    </row>
    <row r="241" spans="1:20" s="358" customFormat="1" ht="19.5" thickBot="1" x14ac:dyDescent="0.3">
      <c r="A241" s="1082" t="s">
        <v>3</v>
      </c>
      <c r="B241" s="1054" t="s">
        <v>40</v>
      </c>
      <c r="C241" s="1055"/>
      <c r="D241" s="1055"/>
      <c r="E241" s="1055"/>
      <c r="F241" s="1055"/>
      <c r="G241" s="1055"/>
      <c r="H241" s="1055"/>
      <c r="I241" s="1055"/>
      <c r="J241" s="1055"/>
      <c r="K241" s="1055"/>
      <c r="L241" s="1055"/>
      <c r="M241" s="1055"/>
      <c r="N241" s="1055"/>
      <c r="O241" s="1055"/>
      <c r="P241" s="1055"/>
      <c r="Q241" s="1055"/>
      <c r="R241" s="1055"/>
      <c r="S241" s="1235" t="s">
        <v>5</v>
      </c>
      <c r="T241" s="1044" t="s">
        <v>6</v>
      </c>
    </row>
    <row r="242" spans="1:20" s="358" customFormat="1" ht="19.5" thickBot="1" x14ac:dyDescent="0.3">
      <c r="A242" s="1083"/>
      <c r="B242" s="96" t="s">
        <v>41</v>
      </c>
      <c r="C242" s="52" t="s">
        <v>42</v>
      </c>
      <c r="D242" s="95" t="s">
        <v>41</v>
      </c>
      <c r="E242" s="52" t="s">
        <v>42</v>
      </c>
      <c r="F242" s="95" t="s">
        <v>41</v>
      </c>
      <c r="G242" s="52" t="s">
        <v>42</v>
      </c>
      <c r="H242" s="95" t="s">
        <v>41</v>
      </c>
      <c r="I242" s="52" t="s">
        <v>42</v>
      </c>
      <c r="J242" s="95" t="s">
        <v>41</v>
      </c>
      <c r="K242" s="52" t="s">
        <v>42</v>
      </c>
      <c r="L242" s="95" t="s">
        <v>41</v>
      </c>
      <c r="M242" s="52" t="s">
        <v>42</v>
      </c>
      <c r="N242" s="95" t="s">
        <v>41</v>
      </c>
      <c r="O242" s="52" t="s">
        <v>42</v>
      </c>
      <c r="P242" s="52" t="s">
        <v>43</v>
      </c>
      <c r="Q242" s="52" t="s">
        <v>41</v>
      </c>
      <c r="R242" s="153"/>
      <c r="S242" s="1236"/>
      <c r="T242" s="1045"/>
    </row>
    <row r="243" spans="1:20" s="358" customFormat="1" ht="18.75" x14ac:dyDescent="0.25">
      <c r="A243" s="154">
        <v>1</v>
      </c>
      <c r="B243" s="155"/>
      <c r="C243" s="156">
        <v>0.27083333333333331</v>
      </c>
      <c r="D243" s="156">
        <v>0.3125</v>
      </c>
      <c r="E243" s="156">
        <v>0.35416666666666669</v>
      </c>
      <c r="F243" s="156">
        <v>0.41319444444444442</v>
      </c>
      <c r="G243" s="156">
        <v>0.47222222222222227</v>
      </c>
      <c r="H243" s="157">
        <v>0.52083333333333337</v>
      </c>
      <c r="I243" s="158" t="s">
        <v>10</v>
      </c>
      <c r="J243" s="156">
        <v>0.58333333333333337</v>
      </c>
      <c r="K243" s="156">
        <v>0.63888888888888895</v>
      </c>
      <c r="L243" s="156">
        <v>0.70138888888888884</v>
      </c>
      <c r="M243" s="156">
        <v>0.75694444444444453</v>
      </c>
      <c r="N243" s="156">
        <v>0.8125</v>
      </c>
      <c r="O243" s="156">
        <v>0.875</v>
      </c>
      <c r="P243" s="156"/>
      <c r="Q243" s="157">
        <v>0.90625</v>
      </c>
      <c r="R243" s="245" t="s">
        <v>44</v>
      </c>
      <c r="S243" s="159">
        <v>11</v>
      </c>
      <c r="T243" s="12" t="s">
        <v>45</v>
      </c>
    </row>
    <row r="244" spans="1:20" s="358" customFormat="1" ht="18.75" x14ac:dyDescent="0.25">
      <c r="A244" s="21">
        <v>2</v>
      </c>
      <c r="B244" s="160"/>
      <c r="C244" s="23">
        <v>0.28125</v>
      </c>
      <c r="D244" s="23">
        <v>0.32291666666666669</v>
      </c>
      <c r="E244" s="23">
        <v>0.37152777777777773</v>
      </c>
      <c r="F244" s="24">
        <v>0.42708333333333331</v>
      </c>
      <c r="G244" s="33" t="s">
        <v>10</v>
      </c>
      <c r="H244" s="161">
        <v>0.49305555555555558</v>
      </c>
      <c r="I244" s="161">
        <v>0.54861111111111105</v>
      </c>
      <c r="J244" s="23">
        <v>0.60416666666666663</v>
      </c>
      <c r="K244" s="23">
        <v>0.65972222222222221</v>
      </c>
      <c r="L244" s="23">
        <v>0.71527777777777779</v>
      </c>
      <c r="M244" s="23">
        <v>0.77083333333333337</v>
      </c>
      <c r="N244" s="23">
        <v>0.82638888888888884</v>
      </c>
      <c r="O244" s="23">
        <v>0.88194444444444453</v>
      </c>
      <c r="P244" s="24">
        <v>0.89236111111111116</v>
      </c>
      <c r="Q244" s="33" t="s">
        <v>44</v>
      </c>
      <c r="R244" s="164"/>
      <c r="S244" s="64" t="s">
        <v>46</v>
      </c>
      <c r="T244" s="21">
        <v>16</v>
      </c>
    </row>
    <row r="245" spans="1:20" s="358" customFormat="1" ht="18.75" x14ac:dyDescent="0.25">
      <c r="A245" s="21">
        <v>3</v>
      </c>
      <c r="B245" s="160"/>
      <c r="C245" s="23">
        <v>0.28819444444444448</v>
      </c>
      <c r="D245" s="23">
        <v>0.33333333333333331</v>
      </c>
      <c r="E245" s="23">
        <v>0.38541666666666669</v>
      </c>
      <c r="F245" s="161">
        <v>0.4375</v>
      </c>
      <c r="G245" s="161">
        <v>0.49305555555555558</v>
      </c>
      <c r="H245" s="24">
        <v>0.54166666666666663</v>
      </c>
      <c r="I245" s="33" t="s">
        <v>10</v>
      </c>
      <c r="J245" s="23">
        <v>0.61805555555555558</v>
      </c>
      <c r="K245" s="23">
        <v>0.67361111111111116</v>
      </c>
      <c r="L245" s="23">
        <v>0.72916666666666663</v>
      </c>
      <c r="M245" s="23">
        <v>0.78472222222222221</v>
      </c>
      <c r="N245" s="23">
        <v>0.84027777777777779</v>
      </c>
      <c r="O245" s="23">
        <v>0.88888888888888884</v>
      </c>
      <c r="P245" s="24">
        <v>0.89930555555555547</v>
      </c>
      <c r="Q245" s="33" t="s">
        <v>44</v>
      </c>
      <c r="R245" s="164"/>
      <c r="S245" s="64" t="s">
        <v>46</v>
      </c>
      <c r="T245" s="21" t="s">
        <v>45</v>
      </c>
    </row>
    <row r="246" spans="1:20" s="358" customFormat="1" ht="18.75" x14ac:dyDescent="0.25">
      <c r="A246" s="21">
        <v>4</v>
      </c>
      <c r="B246" s="160"/>
      <c r="C246" s="23">
        <v>0.2951388888888889</v>
      </c>
      <c r="D246" s="23">
        <v>0.34722222222222227</v>
      </c>
      <c r="E246" s="23">
        <v>0.39930555555555558</v>
      </c>
      <c r="F246" s="24">
        <v>0.4548611111111111</v>
      </c>
      <c r="G246" s="33" t="s">
        <v>10</v>
      </c>
      <c r="H246" s="164">
        <v>0.52777777777777779</v>
      </c>
      <c r="I246" s="23">
        <v>0.58333333333333337</v>
      </c>
      <c r="J246" s="23">
        <v>0.63194444444444442</v>
      </c>
      <c r="K246" s="23">
        <v>0.6875</v>
      </c>
      <c r="L246" s="23">
        <v>0.74305555555555547</v>
      </c>
      <c r="M246" s="23">
        <v>0.79861111111111116</v>
      </c>
      <c r="N246" s="23">
        <v>0.85416666666666663</v>
      </c>
      <c r="O246" s="23">
        <v>0.90277777777777779</v>
      </c>
      <c r="P246" s="24">
        <v>0.91319444444444453</v>
      </c>
      <c r="Q246" s="33" t="s">
        <v>44</v>
      </c>
      <c r="R246" s="164"/>
      <c r="S246" s="64" t="s">
        <v>46</v>
      </c>
      <c r="T246" s="21">
        <v>16</v>
      </c>
    </row>
    <row r="247" spans="1:20" s="358" customFormat="1" ht="18.75" x14ac:dyDescent="0.25">
      <c r="A247" s="21">
        <v>5</v>
      </c>
      <c r="B247" s="160"/>
      <c r="C247" s="23">
        <v>0.30208333333333331</v>
      </c>
      <c r="D247" s="23">
        <v>0.3576388888888889</v>
      </c>
      <c r="E247" s="23">
        <v>0.41319444444444442</v>
      </c>
      <c r="F247" s="23">
        <v>0.46875</v>
      </c>
      <c r="G247" s="23">
        <v>0.52083333333333337</v>
      </c>
      <c r="H247" s="24">
        <v>0.57638888888888895</v>
      </c>
      <c r="I247" s="33" t="s">
        <v>10</v>
      </c>
      <c r="J247" s="23">
        <v>0.64583333333333337</v>
      </c>
      <c r="K247" s="22">
        <v>0.70138888888888884</v>
      </c>
      <c r="L247" s="23">
        <v>0.75694444444444453</v>
      </c>
      <c r="M247" s="23">
        <v>0.8125</v>
      </c>
      <c r="N247" s="23">
        <v>0.86805555555555547</v>
      </c>
      <c r="O247" s="23">
        <v>0.91666666666666663</v>
      </c>
      <c r="P247" s="66"/>
      <c r="Q247" s="24">
        <v>0.95833333333333337</v>
      </c>
      <c r="R247" s="25" t="s">
        <v>44</v>
      </c>
      <c r="S247" s="64">
        <v>11</v>
      </c>
      <c r="T247" s="21" t="s">
        <v>45</v>
      </c>
    </row>
    <row r="248" spans="1:20" s="358" customFormat="1" ht="18.75" x14ac:dyDescent="0.25">
      <c r="A248" s="21">
        <v>6</v>
      </c>
      <c r="B248" s="165">
        <v>0.27777777777777779</v>
      </c>
      <c r="C248" s="161">
        <v>0.30902777777777779</v>
      </c>
      <c r="D248" s="23">
        <v>0.37152777777777773</v>
      </c>
      <c r="E248" s="23">
        <v>0.42708333333333331</v>
      </c>
      <c r="F248" s="24">
        <v>0.4826388888888889</v>
      </c>
      <c r="G248" s="33" t="s">
        <v>10</v>
      </c>
      <c r="H248" s="23">
        <v>0.54166666666666663</v>
      </c>
      <c r="I248" s="23">
        <v>0.60069444444444442</v>
      </c>
      <c r="J248" s="23">
        <v>0.65972222222222221</v>
      </c>
      <c r="K248" s="23">
        <v>0.71527777777777779</v>
      </c>
      <c r="L248" s="23">
        <v>0.77083333333333337</v>
      </c>
      <c r="M248" s="23">
        <v>0.82638888888888884</v>
      </c>
      <c r="N248" s="23">
        <v>0.88541666666666663</v>
      </c>
      <c r="O248" s="23">
        <v>0.93402777777777779</v>
      </c>
      <c r="P248" s="24">
        <v>0.94444444444444453</v>
      </c>
      <c r="Q248" s="33" t="s">
        <v>44</v>
      </c>
      <c r="R248" s="164"/>
      <c r="S248" s="64" t="s">
        <v>47</v>
      </c>
      <c r="T248" s="21" t="s">
        <v>45</v>
      </c>
    </row>
    <row r="249" spans="1:20" s="358" customFormat="1" ht="18.75" x14ac:dyDescent="0.25">
      <c r="A249" s="21">
        <v>7</v>
      </c>
      <c r="B249" s="160"/>
      <c r="C249" s="23">
        <v>0.31944444444444448</v>
      </c>
      <c r="D249" s="23">
        <v>0.38541666666666669</v>
      </c>
      <c r="E249" s="23">
        <v>0.44097222222222227</v>
      </c>
      <c r="F249" s="24">
        <v>0.48958333333333331</v>
      </c>
      <c r="G249" s="33" t="s">
        <v>10</v>
      </c>
      <c r="H249" s="161">
        <v>0.55555555555555558</v>
      </c>
      <c r="I249" s="161">
        <v>0.61458333333333337</v>
      </c>
      <c r="J249" s="23">
        <v>0.67361111111111116</v>
      </c>
      <c r="K249" s="23">
        <v>0.72916666666666663</v>
      </c>
      <c r="L249" s="23">
        <v>0.78472222222222221</v>
      </c>
      <c r="M249" s="23">
        <v>0.84027777777777779</v>
      </c>
      <c r="N249" s="24">
        <v>0.89583333333333337</v>
      </c>
      <c r="O249" s="33" t="s">
        <v>44</v>
      </c>
      <c r="P249" s="66"/>
      <c r="Q249" s="66"/>
      <c r="R249" s="166"/>
      <c r="S249" s="64">
        <v>9</v>
      </c>
      <c r="T249" s="21">
        <v>16</v>
      </c>
    </row>
    <row r="250" spans="1:20" ht="19.5" thickBot="1" x14ac:dyDescent="0.3">
      <c r="A250" s="167">
        <v>8</v>
      </c>
      <c r="B250" s="168">
        <v>0.29166666666666669</v>
      </c>
      <c r="C250" s="169">
        <v>0.3298611111111111</v>
      </c>
      <c r="D250" s="169">
        <v>0.39930555555555558</v>
      </c>
      <c r="E250" s="169">
        <v>0.4548611111111111</v>
      </c>
      <c r="F250" s="169">
        <v>0.51041666666666663</v>
      </c>
      <c r="G250" s="169">
        <v>0.5625</v>
      </c>
      <c r="H250" s="43">
        <v>0.62152777777777779</v>
      </c>
      <c r="I250" s="44" t="s">
        <v>10</v>
      </c>
      <c r="J250" s="169">
        <v>0.6875</v>
      </c>
      <c r="K250" s="169">
        <v>0.74305555555555547</v>
      </c>
      <c r="L250" s="169">
        <v>0.79861111111111116</v>
      </c>
      <c r="M250" s="169">
        <v>0.85416666666666663</v>
      </c>
      <c r="N250" s="169">
        <v>0.90625</v>
      </c>
      <c r="O250" s="169">
        <v>0.94791666666666663</v>
      </c>
      <c r="P250" s="83">
        <v>0.95833333333333337</v>
      </c>
      <c r="Q250" s="170" t="s">
        <v>44</v>
      </c>
      <c r="R250" s="87"/>
      <c r="S250" s="171" t="s">
        <v>47</v>
      </c>
      <c r="T250" s="363" t="s">
        <v>48</v>
      </c>
    </row>
    <row r="251" spans="1:20" ht="18.75" x14ac:dyDescent="0.25">
      <c r="A251" s="152"/>
      <c r="B251" s="152"/>
      <c r="C251" s="152"/>
      <c r="D251" s="152"/>
      <c r="E251" s="152"/>
      <c r="F251" s="152"/>
      <c r="G251" s="152"/>
      <c r="H251" s="152"/>
      <c r="I251" s="152"/>
      <c r="J251" s="152"/>
      <c r="K251" s="152"/>
      <c r="L251" s="152"/>
      <c r="M251" s="152"/>
      <c r="N251" s="152"/>
      <c r="O251" s="152"/>
      <c r="P251" s="152"/>
      <c r="Q251" s="152"/>
      <c r="R251" s="152"/>
      <c r="S251" s="152"/>
      <c r="T251" s="152"/>
    </row>
    <row r="252" spans="1:20" ht="19.5" thickBot="1" x14ac:dyDescent="0.3">
      <c r="A252" s="151" t="s">
        <v>16</v>
      </c>
      <c r="B252" s="172"/>
      <c r="C252" s="152"/>
      <c r="D252" s="152"/>
      <c r="E252" s="152"/>
      <c r="F252" s="152"/>
      <c r="G252" s="152"/>
      <c r="H252" s="152"/>
      <c r="I252" s="152"/>
      <c r="J252" s="152"/>
      <c r="K252" s="152"/>
      <c r="L252" s="152"/>
      <c r="M252" s="152"/>
      <c r="N252" s="152"/>
      <c r="O252" s="152"/>
      <c r="P252" s="152"/>
      <c r="Q252" s="152"/>
      <c r="R252" s="152"/>
      <c r="S252" s="152"/>
      <c r="T252" s="152"/>
    </row>
    <row r="253" spans="1:20" ht="19.5" thickBot="1" x14ac:dyDescent="0.3">
      <c r="A253" s="1052" t="s">
        <v>3</v>
      </c>
      <c r="B253" s="1054" t="s">
        <v>40</v>
      </c>
      <c r="C253" s="1055"/>
      <c r="D253" s="1055"/>
      <c r="E253" s="1055"/>
      <c r="F253" s="1055"/>
      <c r="G253" s="1055"/>
      <c r="H253" s="1055"/>
      <c r="I253" s="1055"/>
      <c r="J253" s="1055"/>
      <c r="K253" s="1055"/>
      <c r="L253" s="1055"/>
      <c r="M253" s="1055"/>
      <c r="N253" s="1055"/>
      <c r="O253" s="1055"/>
      <c r="P253" s="1055"/>
      <c r="Q253" s="1055"/>
      <c r="R253" s="1056"/>
      <c r="S253" s="1057" t="s">
        <v>5</v>
      </c>
      <c r="T253" s="1044" t="s">
        <v>6</v>
      </c>
    </row>
    <row r="254" spans="1:20" ht="19.5" thickBot="1" x14ac:dyDescent="0.3">
      <c r="A254" s="1053"/>
      <c r="B254" s="173" t="s">
        <v>42</v>
      </c>
      <c r="C254" s="95" t="s">
        <v>41</v>
      </c>
      <c r="D254" s="52" t="s">
        <v>42</v>
      </c>
      <c r="E254" s="95" t="s">
        <v>41</v>
      </c>
      <c r="F254" s="52" t="s">
        <v>42</v>
      </c>
      <c r="G254" s="95" t="s">
        <v>41</v>
      </c>
      <c r="H254" s="52" t="s">
        <v>42</v>
      </c>
      <c r="I254" s="95" t="s">
        <v>41</v>
      </c>
      <c r="J254" s="52" t="s">
        <v>42</v>
      </c>
      <c r="K254" s="95" t="s">
        <v>41</v>
      </c>
      <c r="L254" s="52" t="s">
        <v>42</v>
      </c>
      <c r="M254" s="95" t="s">
        <v>41</v>
      </c>
      <c r="N254" s="52" t="s">
        <v>42</v>
      </c>
      <c r="O254" s="95" t="s">
        <v>41</v>
      </c>
      <c r="P254" s="52" t="s">
        <v>42</v>
      </c>
      <c r="Q254" s="52" t="s">
        <v>43</v>
      </c>
      <c r="R254" s="174"/>
      <c r="S254" s="1058"/>
      <c r="T254" s="1045"/>
    </row>
    <row r="255" spans="1:20" s="358" customFormat="1" ht="18.75" x14ac:dyDescent="0.25">
      <c r="A255" s="12">
        <v>1</v>
      </c>
      <c r="B255" s="175"/>
      <c r="C255" s="13">
        <v>0.2986111111111111</v>
      </c>
      <c r="D255" s="14">
        <v>0.34722222222222227</v>
      </c>
      <c r="E255" s="14">
        <v>0.39583333333333331</v>
      </c>
      <c r="F255" s="14">
        <v>0.44444444444444442</v>
      </c>
      <c r="G255" s="15">
        <v>0.49305555555555558</v>
      </c>
      <c r="H255" s="176" t="s">
        <v>18</v>
      </c>
      <c r="I255" s="177">
        <v>0.5625</v>
      </c>
      <c r="J255" s="177">
        <v>0.60416666666666663</v>
      </c>
      <c r="K255" s="14">
        <v>0.65625</v>
      </c>
      <c r="L255" s="14">
        <v>0.70486111111111116</v>
      </c>
      <c r="M255" s="14">
        <v>0.76041666666666663</v>
      </c>
      <c r="N255" s="14">
        <v>0.80902777777777779</v>
      </c>
      <c r="O255" s="14">
        <v>0.85763888888888884</v>
      </c>
      <c r="P255" s="14">
        <v>0.90625</v>
      </c>
      <c r="Q255" s="15">
        <v>0.91666666666666663</v>
      </c>
      <c r="R255" s="178" t="s">
        <v>11</v>
      </c>
      <c r="S255" s="179" t="s">
        <v>47</v>
      </c>
      <c r="T255" s="12">
        <v>16</v>
      </c>
    </row>
    <row r="256" spans="1:20" s="358" customFormat="1" ht="18.75" x14ac:dyDescent="0.25">
      <c r="A256" s="21">
        <v>2</v>
      </c>
      <c r="B256" s="180">
        <v>0.28125</v>
      </c>
      <c r="C256" s="22">
        <v>0.3298611111111111</v>
      </c>
      <c r="D256" s="23">
        <v>0.37847222222222227</v>
      </c>
      <c r="E256" s="24">
        <v>0.42708333333333331</v>
      </c>
      <c r="F256" s="33" t="s">
        <v>18</v>
      </c>
      <c r="G256" s="161">
        <v>0.48958333333333331</v>
      </c>
      <c r="H256" s="161">
        <v>0.53819444444444442</v>
      </c>
      <c r="I256" s="161">
        <v>0.58333333333333337</v>
      </c>
      <c r="J256" s="161">
        <v>0.63194444444444442</v>
      </c>
      <c r="K256" s="23">
        <v>0.68402777777777779</v>
      </c>
      <c r="L256" s="23">
        <v>0.73263888888888884</v>
      </c>
      <c r="M256" s="23">
        <v>0.78819444444444453</v>
      </c>
      <c r="N256" s="23">
        <v>0.83680555555555547</v>
      </c>
      <c r="O256" s="23">
        <v>0.88888888888888884</v>
      </c>
      <c r="P256" s="23">
        <v>0.93055555555555547</v>
      </c>
      <c r="Q256" s="24">
        <v>0.94097222222222221</v>
      </c>
      <c r="R256" s="77" t="s">
        <v>11</v>
      </c>
      <c r="S256" s="182" t="s">
        <v>49</v>
      </c>
      <c r="T256" s="21" t="s">
        <v>45</v>
      </c>
    </row>
    <row r="257" spans="1:28" s="358" customFormat="1" ht="18.75" x14ac:dyDescent="0.25">
      <c r="A257" s="21">
        <v>3</v>
      </c>
      <c r="B257" s="180">
        <v>0.2951388888888889</v>
      </c>
      <c r="C257" s="22">
        <v>0.34375</v>
      </c>
      <c r="D257" s="23">
        <v>0.3923611111111111</v>
      </c>
      <c r="E257" s="23">
        <v>0.44097222222222227</v>
      </c>
      <c r="F257" s="23">
        <v>0.48958333333333331</v>
      </c>
      <c r="G257" s="24">
        <v>0.53819444444444442</v>
      </c>
      <c r="H257" s="33" t="s">
        <v>18</v>
      </c>
      <c r="I257" s="161">
        <v>0.60763888888888895</v>
      </c>
      <c r="J257" s="161">
        <v>0.65625</v>
      </c>
      <c r="K257" s="23">
        <v>0.70138888888888884</v>
      </c>
      <c r="L257" s="23">
        <v>0.75</v>
      </c>
      <c r="M257" s="23">
        <v>0.80208333333333337</v>
      </c>
      <c r="N257" s="23">
        <v>0.85069444444444453</v>
      </c>
      <c r="O257" s="23">
        <v>0.90277777777777779</v>
      </c>
      <c r="P257" s="23">
        <v>0.94444444444444453</v>
      </c>
      <c r="Q257" s="24">
        <v>0.95486111111111116</v>
      </c>
      <c r="R257" s="77" t="s">
        <v>11</v>
      </c>
      <c r="S257" s="182" t="s">
        <v>49</v>
      </c>
      <c r="T257" s="21" t="s">
        <v>45</v>
      </c>
    </row>
    <row r="258" spans="1:28" s="358" customFormat="1" ht="18.75" x14ac:dyDescent="0.25">
      <c r="A258" s="21">
        <v>4</v>
      </c>
      <c r="B258" s="180">
        <v>0.30902777777777779</v>
      </c>
      <c r="C258" s="22">
        <v>0.3576388888888889</v>
      </c>
      <c r="D258" s="23">
        <v>0.40625</v>
      </c>
      <c r="E258" s="24">
        <v>0.4548611111111111</v>
      </c>
      <c r="F258" s="33" t="s">
        <v>18</v>
      </c>
      <c r="G258" s="161">
        <v>0.53125</v>
      </c>
      <c r="H258" s="161">
        <v>0.57986111111111105</v>
      </c>
      <c r="I258" s="183">
        <v>0.62847222222222221</v>
      </c>
      <c r="J258" s="23">
        <v>0.67708333333333337</v>
      </c>
      <c r="K258" s="23">
        <v>0.72222222222222221</v>
      </c>
      <c r="L258" s="23">
        <v>0.76736111111111116</v>
      </c>
      <c r="M258" s="23">
        <v>0.82291666666666663</v>
      </c>
      <c r="N258" s="23">
        <v>0.86458333333333337</v>
      </c>
      <c r="O258" s="24">
        <v>0.90625</v>
      </c>
      <c r="P258" s="33" t="s">
        <v>11</v>
      </c>
      <c r="Q258" s="184"/>
      <c r="R258" s="185"/>
      <c r="S258" s="182">
        <v>11</v>
      </c>
      <c r="T258" s="21">
        <v>16</v>
      </c>
    </row>
    <row r="259" spans="1:28" s="358" customFormat="1" ht="18.75" x14ac:dyDescent="0.25">
      <c r="A259" s="21">
        <v>5</v>
      </c>
      <c r="B259" s="180">
        <v>0.3298611111111111</v>
      </c>
      <c r="C259" s="22">
        <v>0.37847222222222227</v>
      </c>
      <c r="D259" s="23">
        <v>0.42708333333333331</v>
      </c>
      <c r="E259" s="23">
        <v>0.47569444444444442</v>
      </c>
      <c r="F259" s="23">
        <v>0.52430555555555558</v>
      </c>
      <c r="G259" s="24">
        <v>0.57291666666666663</v>
      </c>
      <c r="H259" s="33" t="s">
        <v>18</v>
      </c>
      <c r="I259" s="161">
        <v>0.64236111111111105</v>
      </c>
      <c r="J259" s="161">
        <v>0.69097222222222221</v>
      </c>
      <c r="K259" s="23">
        <v>0.74652777777777779</v>
      </c>
      <c r="L259" s="22">
        <v>0.79166666666666663</v>
      </c>
      <c r="M259" s="23">
        <v>0.84027777777777779</v>
      </c>
      <c r="N259" s="23">
        <v>0.88194444444444453</v>
      </c>
      <c r="O259" s="23">
        <v>0.92361111111111116</v>
      </c>
      <c r="P259" s="23">
        <v>0.96527777777777779</v>
      </c>
      <c r="Q259" s="68">
        <v>0.97569444444444453</v>
      </c>
      <c r="R259" s="77" t="s">
        <v>11</v>
      </c>
      <c r="S259" s="182" t="s">
        <v>49</v>
      </c>
      <c r="T259" s="21" t="s">
        <v>45</v>
      </c>
    </row>
    <row r="260" spans="1:28" s="358" customFormat="1" ht="19.5" thickBot="1" x14ac:dyDescent="0.3">
      <c r="A260" s="40">
        <v>6</v>
      </c>
      <c r="B260" s="80">
        <v>0.36458333333333331</v>
      </c>
      <c r="C260" s="168">
        <v>0.41319444444444442</v>
      </c>
      <c r="D260" s="169">
        <v>0.46180555555555558</v>
      </c>
      <c r="E260" s="42">
        <v>0.51041666666666663</v>
      </c>
      <c r="F260" s="42">
        <v>0.55902777777777779</v>
      </c>
      <c r="G260" s="43">
        <v>0.60763888888888895</v>
      </c>
      <c r="H260" s="44" t="s">
        <v>18</v>
      </c>
      <c r="I260" s="42">
        <v>0.67013888888888884</v>
      </c>
      <c r="J260" s="42">
        <v>0.71875</v>
      </c>
      <c r="K260" s="42">
        <v>0.77430555555555547</v>
      </c>
      <c r="L260" s="42">
        <v>0.82291666666666663</v>
      </c>
      <c r="M260" s="42">
        <v>0.875</v>
      </c>
      <c r="N260" s="42">
        <v>0.91666666666666663</v>
      </c>
      <c r="O260" s="43">
        <v>0.95486111111111116</v>
      </c>
      <c r="P260" s="44" t="s">
        <v>11</v>
      </c>
      <c r="Q260" s="187"/>
      <c r="R260" s="188"/>
      <c r="S260" s="189">
        <v>11</v>
      </c>
      <c r="T260" s="363" t="s">
        <v>48</v>
      </c>
    </row>
    <row r="261" spans="1:28" x14ac:dyDescent="0.25">
      <c r="W261" s="358"/>
      <c r="X261" s="358"/>
      <c r="Y261" s="358"/>
      <c r="Z261" s="358"/>
      <c r="AA261" s="358"/>
      <c r="AB261" s="358"/>
    </row>
    <row r="262" spans="1:28" x14ac:dyDescent="0.25">
      <c r="W262" s="358"/>
      <c r="X262" s="358"/>
      <c r="Y262" s="358"/>
      <c r="Z262" s="358"/>
      <c r="AA262" s="358"/>
      <c r="AB262" s="358"/>
    </row>
    <row r="263" spans="1:28" s="240" customFormat="1" ht="24" customHeight="1" x14ac:dyDescent="0.25">
      <c r="A263" s="1036" t="s">
        <v>144</v>
      </c>
      <c r="B263" s="1036"/>
      <c r="C263" s="1036"/>
      <c r="D263" s="1036"/>
      <c r="E263" s="1036"/>
      <c r="F263" s="1036"/>
      <c r="G263" s="1036"/>
      <c r="H263" s="1036"/>
      <c r="I263" s="1036"/>
      <c r="J263" s="1036"/>
      <c r="K263" s="1036"/>
      <c r="L263" s="1036"/>
      <c r="M263" s="1036"/>
      <c r="N263" s="1036"/>
      <c r="O263" s="1036"/>
      <c r="P263" s="1036"/>
      <c r="Q263" s="1036"/>
      <c r="R263" s="1036"/>
      <c r="S263" s="1036"/>
      <c r="T263" s="472"/>
      <c r="U263" s="472"/>
      <c r="V263" s="190"/>
      <c r="W263" s="358"/>
      <c r="X263" s="358"/>
      <c r="Y263" s="358"/>
      <c r="Z263" s="358"/>
      <c r="AA263" s="358"/>
      <c r="AB263" s="358"/>
    </row>
    <row r="264" spans="1:28" s="240" customFormat="1" ht="24" customHeight="1" x14ac:dyDescent="0.25">
      <c r="A264" s="1036" t="s">
        <v>145</v>
      </c>
      <c r="B264" s="1036"/>
      <c r="C264" s="1036"/>
      <c r="D264" s="1036"/>
      <c r="E264" s="1036"/>
      <c r="F264" s="1036"/>
      <c r="G264" s="1036"/>
      <c r="H264" s="1036"/>
      <c r="I264" s="1036"/>
      <c r="J264" s="1036"/>
      <c r="K264" s="1036"/>
      <c r="L264" s="1036"/>
      <c r="M264" s="1036"/>
      <c r="N264" s="1036"/>
      <c r="O264" s="1036"/>
      <c r="P264" s="1036"/>
      <c r="Q264" s="1036"/>
      <c r="R264" s="1036"/>
      <c r="S264" s="1036"/>
      <c r="T264" s="444"/>
      <c r="U264" s="444"/>
      <c r="V264" s="444"/>
      <c r="W264" s="358"/>
      <c r="X264" s="358"/>
      <c r="Y264" s="358"/>
      <c r="Z264" s="358"/>
      <c r="AA264" s="358"/>
      <c r="AB264" s="358"/>
    </row>
    <row r="265" spans="1:28" s="240" customFormat="1" ht="24" customHeight="1" thickBot="1" x14ac:dyDescent="0.3">
      <c r="A265" s="444" t="s">
        <v>2</v>
      </c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444"/>
      <c r="U265" s="444"/>
      <c r="V265" s="444"/>
      <c r="W265" s="358"/>
      <c r="X265" s="358"/>
      <c r="Y265" s="358"/>
      <c r="Z265" s="358"/>
      <c r="AA265" s="358"/>
      <c r="AB265" s="358"/>
    </row>
    <row r="266" spans="1:28" s="240" customFormat="1" ht="24" customHeight="1" thickBot="1" x14ac:dyDescent="0.3">
      <c r="A266" s="1042" t="s">
        <v>3</v>
      </c>
      <c r="B266" s="1039" t="s">
        <v>146</v>
      </c>
      <c r="C266" s="1040"/>
      <c r="D266" s="1040"/>
      <c r="E266" s="1040"/>
      <c r="F266" s="1040"/>
      <c r="G266" s="1040"/>
      <c r="H266" s="1040"/>
      <c r="I266" s="1040"/>
      <c r="J266" s="1040"/>
      <c r="K266" s="1040"/>
      <c r="L266" s="1040"/>
      <c r="M266" s="1040"/>
      <c r="N266" s="1040"/>
      <c r="O266" s="1040"/>
      <c r="P266" s="1040"/>
      <c r="Q266" s="1040"/>
      <c r="R266" s="1041"/>
      <c r="S266" s="1042" t="s">
        <v>5</v>
      </c>
      <c r="T266" s="3"/>
      <c r="U266" s="3"/>
      <c r="V266" s="3"/>
      <c r="W266" s="358"/>
      <c r="X266" s="358"/>
      <c r="Y266" s="358"/>
      <c r="Z266" s="358"/>
      <c r="AA266" s="358"/>
      <c r="AB266" s="358"/>
    </row>
    <row r="267" spans="1:28" s="240" customFormat="1" ht="24" customHeight="1" thickBot="1" x14ac:dyDescent="0.3">
      <c r="A267" s="1043"/>
      <c r="B267" s="473" t="s">
        <v>84</v>
      </c>
      <c r="C267" s="474" t="s">
        <v>147</v>
      </c>
      <c r="D267" s="474">
        <v>3</v>
      </c>
      <c r="E267" s="474" t="s">
        <v>84</v>
      </c>
      <c r="F267" s="474" t="s">
        <v>147</v>
      </c>
      <c r="G267" s="474">
        <v>3</v>
      </c>
      <c r="H267" s="474" t="s">
        <v>84</v>
      </c>
      <c r="I267" s="474" t="s">
        <v>147</v>
      </c>
      <c r="J267" s="474">
        <v>3</v>
      </c>
      <c r="K267" s="474" t="s">
        <v>84</v>
      </c>
      <c r="L267" s="474" t="s">
        <v>147</v>
      </c>
      <c r="M267" s="474">
        <v>3</v>
      </c>
      <c r="N267" s="474" t="s">
        <v>84</v>
      </c>
      <c r="O267" s="474">
        <v>3</v>
      </c>
      <c r="P267" s="474" t="s">
        <v>84</v>
      </c>
      <c r="Q267" s="474">
        <v>3</v>
      </c>
      <c r="R267" s="474"/>
      <c r="S267" s="1043"/>
      <c r="T267" s="3"/>
      <c r="U267" s="3"/>
      <c r="V267" s="190"/>
      <c r="W267" s="358"/>
      <c r="X267" s="358"/>
      <c r="Y267" s="358"/>
      <c r="Z267" s="358"/>
      <c r="AA267" s="358"/>
      <c r="AB267" s="358"/>
    </row>
    <row r="268" spans="1:28" s="240" customFormat="1" ht="18.75" x14ac:dyDescent="0.25">
      <c r="A268" s="277">
        <v>1</v>
      </c>
      <c r="B268" s="475"/>
      <c r="C268" s="55"/>
      <c r="D268" s="55">
        <v>0.27083333333333331</v>
      </c>
      <c r="E268" s="55">
        <f>D268+TIME(1,30,0)</f>
        <v>0.33333333333333331</v>
      </c>
      <c r="F268" s="55"/>
      <c r="G268" s="55">
        <f>E268+TIME(1,40,0)</f>
        <v>0.40277777777777773</v>
      </c>
      <c r="H268" s="55">
        <f>G268+TIME(1,55,0)</f>
        <v>0.48263888888888884</v>
      </c>
      <c r="I268" s="55"/>
      <c r="J268" s="55">
        <f>H268+TIME(1,30,0)</f>
        <v>0.54513888888888884</v>
      </c>
      <c r="K268" s="58">
        <f>J268+TIME(1,40,0)</f>
        <v>0.61458333333333326</v>
      </c>
      <c r="L268" s="1064" t="s">
        <v>10</v>
      </c>
      <c r="M268" s="1065"/>
      <c r="N268" s="59">
        <f>K268+TIME(2,0,0)</f>
        <v>0.69791666666666663</v>
      </c>
      <c r="O268" s="59">
        <f>N268+TIME(1,40,0)</f>
        <v>0.76736111111111105</v>
      </c>
      <c r="P268" s="59">
        <f>O268+TIME(1,35,0)</f>
        <v>0.83333333333333326</v>
      </c>
      <c r="Q268" s="476">
        <f>P268+TIME(1,10,0)</f>
        <v>0.88194444444444442</v>
      </c>
      <c r="R268" s="477" t="s">
        <v>11</v>
      </c>
      <c r="S268" s="64">
        <v>8</v>
      </c>
      <c r="T268" s="190"/>
      <c r="U268" s="152"/>
      <c r="V268" s="152"/>
      <c r="W268" s="358"/>
      <c r="X268" s="358"/>
      <c r="Y268" s="358"/>
      <c r="Z268" s="358"/>
      <c r="AA268" s="358"/>
      <c r="AB268" s="358"/>
    </row>
    <row r="269" spans="1:28" s="240" customFormat="1" ht="18.75" x14ac:dyDescent="0.25">
      <c r="A269" s="478">
        <v>2</v>
      </c>
      <c r="B269" s="79"/>
      <c r="C269" s="66"/>
      <c r="D269" s="66">
        <v>0.28125</v>
      </c>
      <c r="E269" s="66">
        <f>D269+TIME(1,35,0)</f>
        <v>0.34722222222222221</v>
      </c>
      <c r="F269" s="66"/>
      <c r="G269" s="66">
        <f>E269+TIME(1,45,0)</f>
        <v>0.4201388888888889</v>
      </c>
      <c r="H269" s="68">
        <f>G269+TIME(1,40,0)</f>
        <v>0.48958333333333331</v>
      </c>
      <c r="I269" s="1066" t="s">
        <v>10</v>
      </c>
      <c r="J269" s="1067"/>
      <c r="K269" s="66">
        <f>H269+TIME(1,50,0)</f>
        <v>0.56597222222222221</v>
      </c>
      <c r="L269" s="66"/>
      <c r="M269" s="66">
        <f>K269+TIME(1,40,0)</f>
        <v>0.63541666666666663</v>
      </c>
      <c r="N269" s="66">
        <f>M269+TIME(1,50,0)</f>
        <v>0.71180555555555558</v>
      </c>
      <c r="O269" s="66">
        <f>N269+TIME(1,40,0)</f>
        <v>0.78125</v>
      </c>
      <c r="P269" s="66">
        <f>O269+TIME(1,35,0)</f>
        <v>0.84722222222222221</v>
      </c>
      <c r="Q269" s="68">
        <f>P269+TIME(1,10,0)</f>
        <v>0.89583333333333337</v>
      </c>
      <c r="R269" s="285" t="s">
        <v>11</v>
      </c>
      <c r="S269" s="64">
        <v>8</v>
      </c>
      <c r="T269" s="190"/>
      <c r="U269" s="152"/>
      <c r="V269" s="152"/>
      <c r="W269" s="358"/>
      <c r="X269" s="358"/>
      <c r="Y269" s="358"/>
      <c r="Z269" s="358"/>
      <c r="AA269" s="358"/>
      <c r="AB269" s="358"/>
    </row>
    <row r="270" spans="1:28" s="240" customFormat="1" ht="18.75" x14ac:dyDescent="0.25">
      <c r="A270" s="478">
        <v>3</v>
      </c>
      <c r="B270" s="79"/>
      <c r="C270" s="66"/>
      <c r="D270" s="66">
        <v>0.2986111111111111</v>
      </c>
      <c r="E270" s="66">
        <f t="shared" ref="E270" si="12">D270+TIME(1,30,0)</f>
        <v>0.3611111111111111</v>
      </c>
      <c r="F270" s="66"/>
      <c r="G270" s="66">
        <f>E270+TIME(1,45,0)</f>
        <v>0.43402777777777779</v>
      </c>
      <c r="H270" s="66">
        <f>G270+TIME(1,45,0)</f>
        <v>0.50694444444444442</v>
      </c>
      <c r="J270" s="66">
        <f>H270+TIME(1,35,0)</f>
        <v>0.57291666666666663</v>
      </c>
      <c r="K270" s="68">
        <f>J270+TIME(1,40,0)</f>
        <v>0.64236111111111105</v>
      </c>
      <c r="L270" s="1066" t="s">
        <v>10</v>
      </c>
      <c r="M270" s="1067"/>
      <c r="N270" s="69">
        <f>K270+TIME(2,0,0)</f>
        <v>0.72569444444444442</v>
      </c>
      <c r="O270" s="69">
        <f>N270+TIME(1,40,0)</f>
        <v>0.79513888888888884</v>
      </c>
      <c r="P270" s="166">
        <f>O270+TIME(1,35,0)</f>
        <v>0.86111111111111105</v>
      </c>
      <c r="Q270" s="68">
        <f>P270+TIME(1,10,0)</f>
        <v>0.90972222222222221</v>
      </c>
      <c r="R270" s="470" t="s">
        <v>11</v>
      </c>
      <c r="S270" s="64">
        <v>8</v>
      </c>
      <c r="T270" s="472"/>
      <c r="U270" s="152"/>
      <c r="V270" s="152"/>
      <c r="W270" s="358"/>
      <c r="X270" s="358"/>
      <c r="Y270" s="358"/>
      <c r="Z270" s="358"/>
      <c r="AA270" s="358"/>
      <c r="AB270" s="358"/>
    </row>
    <row r="271" spans="1:28" s="240" customFormat="1" ht="18.75" x14ac:dyDescent="0.25">
      <c r="A271" s="478">
        <v>4</v>
      </c>
      <c r="B271" s="79"/>
      <c r="C271" s="66"/>
      <c r="D271" s="66">
        <v>0.30902777777777779</v>
      </c>
      <c r="E271" s="66">
        <f>D271+TIME(1,40,0)</f>
        <v>0.37847222222222221</v>
      </c>
      <c r="F271" s="66"/>
      <c r="G271" s="66">
        <f>E271+TIME(1,45,0)</f>
        <v>0.4513888888888889</v>
      </c>
      <c r="H271" s="68">
        <f>G271+TIME(1,40,0)</f>
        <v>0.52083333333333337</v>
      </c>
      <c r="I271" s="1066" t="s">
        <v>10</v>
      </c>
      <c r="J271" s="1067"/>
      <c r="K271" s="66">
        <f>H271+TIME(1,45,0)</f>
        <v>0.59375</v>
      </c>
      <c r="L271" s="66"/>
      <c r="M271" s="66">
        <f>K271+TIME(1,35,0)</f>
        <v>0.65972222222222221</v>
      </c>
      <c r="N271" s="66">
        <f>M271+TIME(1,55,0)</f>
        <v>0.73958333333333326</v>
      </c>
      <c r="O271" s="66">
        <f>N271+TIME(1,40,0)</f>
        <v>0.80902777777777768</v>
      </c>
      <c r="P271" s="68">
        <f>O271+TIME(1,10,0)</f>
        <v>0.85763888888888884</v>
      </c>
      <c r="Q271" s="70" t="s">
        <v>11</v>
      </c>
      <c r="S271" s="64">
        <v>7</v>
      </c>
      <c r="T271" s="444"/>
      <c r="U271" s="152"/>
      <c r="V271" s="152"/>
      <c r="W271" s="358"/>
      <c r="X271" s="358"/>
      <c r="Y271" s="358"/>
      <c r="Z271" s="358"/>
      <c r="AA271" s="358"/>
      <c r="AB271" s="358"/>
    </row>
    <row r="272" spans="1:28" s="240" customFormat="1" ht="18.75" x14ac:dyDescent="0.25">
      <c r="A272" s="478">
        <v>5</v>
      </c>
      <c r="B272" s="79"/>
      <c r="C272" s="66"/>
      <c r="D272" s="66">
        <v>0.3263888888888889</v>
      </c>
      <c r="E272" s="66">
        <f>D272+TIME(1,40,0)</f>
        <v>0.39583333333333331</v>
      </c>
      <c r="F272" s="479"/>
      <c r="G272" s="66">
        <f>E272+TIME(1,45,0)</f>
        <v>0.46875</v>
      </c>
      <c r="H272" s="66">
        <f>G272+TIME(1,35,0)</f>
        <v>0.53472222222222221</v>
      </c>
      <c r="I272" s="479"/>
      <c r="J272" s="68">
        <f>H272+TIME(1,40,0)</f>
        <v>0.60416666666666663</v>
      </c>
      <c r="K272" s="1066" t="s">
        <v>10</v>
      </c>
      <c r="L272" s="1067"/>
      <c r="M272" s="69">
        <f>J272+TIME(1,50,0)</f>
        <v>0.68055555555555558</v>
      </c>
      <c r="N272" s="69">
        <f>M272+TIME(1,45,0)</f>
        <v>0.75347222222222221</v>
      </c>
      <c r="O272" s="69">
        <f>N272+TIME(1,40,0)</f>
        <v>0.82291666666666663</v>
      </c>
      <c r="P272" s="166">
        <f>O272+TIME(1,15,0)</f>
        <v>0.875</v>
      </c>
      <c r="Q272" s="68">
        <f>P272+TIME(1,0,0)</f>
        <v>0.91666666666666663</v>
      </c>
      <c r="R272" s="70" t="s">
        <v>11</v>
      </c>
      <c r="S272" s="64">
        <v>8</v>
      </c>
      <c r="T272" s="444"/>
      <c r="U272" s="152"/>
      <c r="V272" s="152"/>
      <c r="W272" s="358"/>
      <c r="X272" s="358"/>
      <c r="Y272" s="358"/>
      <c r="Z272" s="358"/>
      <c r="AA272" s="358"/>
      <c r="AB272" s="358"/>
    </row>
    <row r="273" spans="1:28" s="240" customFormat="1" ht="18.75" x14ac:dyDescent="0.25">
      <c r="A273" s="478">
        <v>6</v>
      </c>
      <c r="B273" s="79">
        <v>0.27777777777777779</v>
      </c>
      <c r="C273" s="66"/>
      <c r="D273" s="66">
        <v>0.34027777777777773</v>
      </c>
      <c r="E273" s="66">
        <f>D273+TIME(1,45,0)</f>
        <v>0.41319444444444442</v>
      </c>
      <c r="F273" s="66"/>
      <c r="G273" s="66">
        <f>E273+TIME(1,50,0)</f>
        <v>0.48958333333333331</v>
      </c>
      <c r="H273" s="68">
        <f>G273+TIME(1,40,0)</f>
        <v>0.55902777777777779</v>
      </c>
      <c r="I273" s="1066" t="s">
        <v>10</v>
      </c>
      <c r="J273" s="1067"/>
      <c r="K273" s="66">
        <f>H273+TIME(1,30,0)</f>
        <v>0.62152777777777779</v>
      </c>
      <c r="L273" s="66"/>
      <c r="M273" s="66">
        <f>K273+TIME(1,55,0)</f>
        <v>0.70138888888888884</v>
      </c>
      <c r="N273" s="66">
        <f>M273+TIME(1,40,0)</f>
        <v>0.77083333333333326</v>
      </c>
      <c r="O273" s="69">
        <f>N273+TIME(1,35,0)</f>
        <v>0.83680555555555547</v>
      </c>
      <c r="P273" s="68">
        <f>O273+TIME(1,10,0)</f>
        <v>0.88541666666666663</v>
      </c>
      <c r="Q273" s="70" t="s">
        <v>11</v>
      </c>
      <c r="R273" s="66"/>
      <c r="S273" s="72">
        <v>8</v>
      </c>
      <c r="T273" s="3"/>
      <c r="U273" s="151"/>
      <c r="V273" s="151"/>
      <c r="W273" s="358"/>
      <c r="X273" s="358"/>
      <c r="Y273" s="358"/>
      <c r="Z273" s="358"/>
      <c r="AA273" s="358"/>
      <c r="AB273" s="358"/>
    </row>
    <row r="274" spans="1:28" s="240" customFormat="1" ht="18.75" x14ac:dyDescent="0.25">
      <c r="A274" s="480">
        <v>7</v>
      </c>
      <c r="B274" s="79">
        <v>0.29166666666666669</v>
      </c>
      <c r="C274" s="66">
        <v>0.2951388888888889</v>
      </c>
      <c r="D274" s="69">
        <v>0.35416666666666669</v>
      </c>
      <c r="E274" s="66">
        <f>D274+TIME(1,50,0)</f>
        <v>0.43055555555555558</v>
      </c>
      <c r="F274" s="69"/>
      <c r="G274" s="68">
        <f>E274+TIME(1,50,0)</f>
        <v>0.50694444444444442</v>
      </c>
      <c r="H274" s="1066" t="s">
        <v>10</v>
      </c>
      <c r="I274" s="1067"/>
      <c r="J274" s="66">
        <f>G274+TIME(2,10,0)</f>
        <v>0.59722222222222221</v>
      </c>
      <c r="K274" s="66">
        <f>J274+TIME(1,40,0)</f>
        <v>0.66666666666666663</v>
      </c>
      <c r="L274" s="66"/>
      <c r="M274" s="66">
        <f>K274+TIME(1,35,0)</f>
        <v>0.73263888888888884</v>
      </c>
      <c r="N274" s="66">
        <f>M274+TIME(1,45,0)</f>
        <v>0.80555555555555547</v>
      </c>
      <c r="O274" s="68">
        <f>N274+TIME(1,10,0)</f>
        <v>0.85416666666666663</v>
      </c>
      <c r="P274" s="70" t="s">
        <v>11</v>
      </c>
      <c r="R274" s="66"/>
      <c r="S274" s="481" t="s">
        <v>148</v>
      </c>
      <c r="T274" s="151"/>
      <c r="U274" s="482"/>
      <c r="V274" s="482"/>
      <c r="W274" s="358"/>
      <c r="X274" s="358"/>
      <c r="Y274" s="358"/>
      <c r="Z274" s="358"/>
      <c r="AA274" s="358"/>
      <c r="AB274" s="358"/>
    </row>
    <row r="275" spans="1:28" s="240" customFormat="1" ht="18.75" x14ac:dyDescent="0.25">
      <c r="A275" s="478">
        <v>8</v>
      </c>
      <c r="B275" s="79">
        <v>0.30555555555555552</v>
      </c>
      <c r="C275" s="66">
        <v>0.30902777777777779</v>
      </c>
      <c r="D275" s="66">
        <v>0.36805555555555558</v>
      </c>
      <c r="E275" s="66">
        <f>D275+TIME(1,55,0)</f>
        <v>0.44791666666666669</v>
      </c>
      <c r="F275" s="23">
        <v>0.4513888888888889</v>
      </c>
      <c r="G275" s="66">
        <f>E275+TIME(1,40,0)</f>
        <v>0.51736111111111116</v>
      </c>
      <c r="H275" s="68">
        <f>G275+TIME(1,40,0)</f>
        <v>0.58680555555555558</v>
      </c>
      <c r="I275" s="1066" t="s">
        <v>10</v>
      </c>
      <c r="J275" s="1067"/>
      <c r="K275" s="66">
        <f>H275+TIME(1,25,0)</f>
        <v>0.64583333333333337</v>
      </c>
      <c r="L275" s="66"/>
      <c r="M275" s="66">
        <f>K275+TIME(1,45,0)</f>
        <v>0.71875</v>
      </c>
      <c r="N275" s="66">
        <f>M275+TIME(1,45,0)</f>
        <v>0.79166666666666663</v>
      </c>
      <c r="O275" s="69">
        <f>N275+TIME(1,30,0)</f>
        <v>0.85416666666666663</v>
      </c>
      <c r="P275" s="68">
        <f>O275+TIME(1,10,0)</f>
        <v>0.90277777777777779</v>
      </c>
      <c r="Q275" s="70" t="s">
        <v>11</v>
      </c>
      <c r="R275" s="66"/>
      <c r="S275" s="481" t="s">
        <v>149</v>
      </c>
      <c r="T275" s="482"/>
      <c r="U275" s="482"/>
      <c r="V275" s="482"/>
      <c r="W275" s="358"/>
      <c r="X275" s="358"/>
      <c r="Y275" s="358"/>
      <c r="Z275" s="358"/>
      <c r="AA275" s="358"/>
      <c r="AB275" s="358"/>
    </row>
    <row r="276" spans="1:28" s="240" customFormat="1" ht="19.5" thickBot="1" x14ac:dyDescent="0.3">
      <c r="A276" s="286">
        <v>9</v>
      </c>
      <c r="B276" s="287">
        <v>0.31944444444444448</v>
      </c>
      <c r="C276" s="483"/>
      <c r="D276" s="82">
        <v>0.38541666666666669</v>
      </c>
      <c r="E276" s="82">
        <f>D276+TIME(1,55,0)</f>
        <v>0.46527777777777779</v>
      </c>
      <c r="F276" s="483"/>
      <c r="G276" s="83">
        <f>E276+TIME(1,50,0)</f>
        <v>0.54166666666666674</v>
      </c>
      <c r="H276" s="1233" t="s">
        <v>10</v>
      </c>
      <c r="I276" s="1234"/>
      <c r="J276" s="82">
        <f>G276+TIME(1,50,0)</f>
        <v>0.61805555555555558</v>
      </c>
      <c r="K276" s="42">
        <f>J276+TIME(1,35,0)</f>
        <v>0.68402777777777779</v>
      </c>
      <c r="L276" s="82"/>
      <c r="M276" s="82">
        <f>K276+TIME(1,40,0)</f>
        <v>0.75347222222222221</v>
      </c>
      <c r="N276" s="82">
        <f>M276+TIME(1,35,0)</f>
        <v>0.81944444444444442</v>
      </c>
      <c r="O276" s="290">
        <f>N276+TIME(1,20,0)</f>
        <v>0.875</v>
      </c>
      <c r="P276" s="83">
        <f>O276+TIME(1,0,0)</f>
        <v>0.91666666666666663</v>
      </c>
      <c r="Q276" s="170" t="s">
        <v>11</v>
      </c>
      <c r="R276" s="443"/>
      <c r="S276" s="484">
        <v>8</v>
      </c>
      <c r="T276" s="482"/>
      <c r="U276" s="152"/>
      <c r="V276" s="152"/>
      <c r="W276" s="358"/>
      <c r="X276" s="358"/>
      <c r="Y276" s="358"/>
      <c r="Z276" s="358"/>
      <c r="AA276" s="358"/>
      <c r="AB276" s="358"/>
    </row>
    <row r="277" spans="1:28" x14ac:dyDescent="0.25">
      <c r="W277" s="358"/>
      <c r="X277" s="358"/>
      <c r="Y277" s="358"/>
      <c r="Z277" s="358"/>
      <c r="AA277" s="358"/>
      <c r="AB277" s="358"/>
    </row>
    <row r="278" spans="1:28" x14ac:dyDescent="0.25">
      <c r="W278" s="358"/>
      <c r="X278" s="358"/>
      <c r="Y278" s="358"/>
      <c r="Z278" s="358"/>
      <c r="AA278" s="358"/>
      <c r="AB278" s="358"/>
    </row>
    <row r="279" spans="1:28" ht="19.5" customHeight="1" x14ac:dyDescent="0.3">
      <c r="B279" s="888"/>
      <c r="C279" s="889"/>
      <c r="D279" s="367"/>
      <c r="E279" s="367"/>
      <c r="F279" s="50" t="s">
        <v>144</v>
      </c>
      <c r="G279" s="367"/>
      <c r="H279" s="367"/>
      <c r="I279" s="601"/>
      <c r="J279" s="601"/>
      <c r="K279" s="601"/>
      <c r="Q279" s="601"/>
    </row>
    <row r="280" spans="1:28" ht="19.5" customHeight="1" x14ac:dyDescent="0.3">
      <c r="B280" s="366"/>
      <c r="C280" s="366"/>
      <c r="D280" s="366"/>
      <c r="E280" s="366"/>
      <c r="F280" s="366" t="s">
        <v>296</v>
      </c>
      <c r="G280" s="366"/>
      <c r="H280" s="366"/>
      <c r="I280" s="366"/>
      <c r="J280" s="366"/>
      <c r="K280" s="366"/>
      <c r="Q280" s="366"/>
      <c r="R280" s="366"/>
      <c r="S280" s="366"/>
      <c r="T280" s="366"/>
      <c r="U280" s="366"/>
      <c r="V280" s="366"/>
      <c r="W280" s="366"/>
      <c r="X280" s="366"/>
      <c r="Y280" s="366"/>
    </row>
    <row r="281" spans="1:28" ht="19.5" thickBot="1" x14ac:dyDescent="0.35">
      <c r="A281" s="485" t="s">
        <v>16</v>
      </c>
      <c r="B281" s="485"/>
      <c r="C281" s="485"/>
      <c r="D281" s="367"/>
      <c r="E281" s="367"/>
      <c r="F281" s="367"/>
      <c r="G281" s="367"/>
      <c r="H281" s="367"/>
      <c r="I281" s="367"/>
      <c r="J281" s="367"/>
      <c r="K281" s="367"/>
      <c r="L281" s="367"/>
      <c r="M281" s="367"/>
      <c r="N281" s="367"/>
      <c r="O281" s="367"/>
      <c r="P281" s="367"/>
    </row>
    <row r="282" spans="1:28" ht="19.5" customHeight="1" thickBot="1" x14ac:dyDescent="0.3">
      <c r="A282" s="1078" t="s">
        <v>3</v>
      </c>
      <c r="B282" s="890" t="s">
        <v>150</v>
      </c>
      <c r="C282" s="891"/>
      <c r="D282" s="891"/>
      <c r="E282" s="891"/>
      <c r="F282" s="891"/>
      <c r="G282" s="891"/>
      <c r="H282" s="891"/>
      <c r="I282" s="891"/>
      <c r="J282" s="891"/>
      <c r="K282" s="891"/>
      <c r="L282" s="891"/>
      <c r="M282" s="891"/>
      <c r="N282" s="891"/>
      <c r="O282" s="891"/>
      <c r="P282" s="891"/>
      <c r="Q282" s="891"/>
      <c r="R282" s="891"/>
      <c r="S282" s="1091" t="s">
        <v>54</v>
      </c>
    </row>
    <row r="283" spans="1:28" ht="19.5" thickBot="1" x14ac:dyDescent="0.3">
      <c r="A283" s="1079"/>
      <c r="B283" s="892" t="s">
        <v>151</v>
      </c>
      <c r="C283" s="893" t="s">
        <v>84</v>
      </c>
      <c r="D283" s="893" t="s">
        <v>151</v>
      </c>
      <c r="E283" s="893" t="s">
        <v>84</v>
      </c>
      <c r="F283" s="893" t="s">
        <v>151</v>
      </c>
      <c r="G283" s="893" t="s">
        <v>84</v>
      </c>
      <c r="H283" s="893" t="s">
        <v>151</v>
      </c>
      <c r="I283" s="893" t="s">
        <v>84</v>
      </c>
      <c r="J283" s="893" t="s">
        <v>151</v>
      </c>
      <c r="K283" s="893" t="s">
        <v>84</v>
      </c>
      <c r="L283" s="893" t="s">
        <v>151</v>
      </c>
      <c r="M283" s="893" t="s">
        <v>84</v>
      </c>
      <c r="N283" s="893" t="s">
        <v>151</v>
      </c>
      <c r="O283" s="893" t="s">
        <v>84</v>
      </c>
      <c r="P283" s="893" t="s">
        <v>151</v>
      </c>
      <c r="Q283" s="893" t="s">
        <v>297</v>
      </c>
      <c r="R283" s="893"/>
      <c r="S283" s="1092"/>
    </row>
    <row r="284" spans="1:28" ht="18.75" x14ac:dyDescent="0.25">
      <c r="A284" s="486">
        <v>1</v>
      </c>
      <c r="B284" s="894"/>
      <c r="C284" s="895"/>
      <c r="D284" s="895">
        <v>0.30555555555555552</v>
      </c>
      <c r="E284" s="895">
        <f>D284+TIME(1,15,0)</f>
        <v>0.35763888888888884</v>
      </c>
      <c r="F284" s="895">
        <f t="shared" ref="F284:H288" si="13">E284+TIME(1,10,0)</f>
        <v>0.40624999999999994</v>
      </c>
      <c r="G284" s="895">
        <f t="shared" si="13"/>
        <v>0.45486111111111105</v>
      </c>
      <c r="H284" s="878">
        <f>G284+TIME(1,20,0)</f>
        <v>0.51041666666666663</v>
      </c>
      <c r="I284" s="896">
        <f>H284+TIME(1,10,0)</f>
        <v>0.55902777777777779</v>
      </c>
      <c r="J284" s="897" t="s">
        <v>18</v>
      </c>
      <c r="K284" s="895">
        <f>I284+TIME(1,15,0)</f>
        <v>0.61111111111111116</v>
      </c>
      <c r="L284" s="895">
        <f>K284+TIME(1,20,0)</f>
        <v>0.66666666666666674</v>
      </c>
      <c r="M284" s="895">
        <f>L284+TIME(1,15,0)</f>
        <v>0.71875000000000011</v>
      </c>
      <c r="N284" s="839">
        <f>M284+TIME(1,15,0)</f>
        <v>0.77083333333333348</v>
      </c>
      <c r="O284" s="878">
        <f>N284+TIME(1,10,0)</f>
        <v>0.81944444444444464</v>
      </c>
      <c r="P284" s="878">
        <f>O284+TIME(1,15,0)</f>
        <v>0.87152777777777801</v>
      </c>
      <c r="Q284" s="896">
        <f>P284+TIME(0,45,0)</f>
        <v>0.90277777777777801</v>
      </c>
      <c r="R284" s="879" t="s">
        <v>11</v>
      </c>
      <c r="S284" s="154">
        <v>11</v>
      </c>
      <c r="T284" s="396"/>
      <c r="U284" s="396"/>
    </row>
    <row r="285" spans="1:28" ht="18.75" x14ac:dyDescent="0.25">
      <c r="A285" s="73">
        <v>2</v>
      </c>
      <c r="B285" s="898"/>
      <c r="C285" s="714"/>
      <c r="D285" s="714">
        <v>0.3263888888888889</v>
      </c>
      <c r="E285" s="703">
        <f>D285+TIME(1,15,0)</f>
        <v>0.37847222222222221</v>
      </c>
      <c r="F285" s="703">
        <f t="shared" si="13"/>
        <v>0.42708333333333331</v>
      </c>
      <c r="G285" s="703">
        <f t="shared" si="13"/>
        <v>0.47569444444444442</v>
      </c>
      <c r="H285" s="899">
        <f t="shared" si="13"/>
        <v>0.52430555555555558</v>
      </c>
      <c r="I285" s="900" t="s">
        <v>10</v>
      </c>
      <c r="J285" s="714">
        <f>H285+TIME(1,25,0)</f>
        <v>0.58333333333333337</v>
      </c>
      <c r="K285" s="714">
        <f>J285+TIME(1,15,0)</f>
        <v>0.63541666666666674</v>
      </c>
      <c r="L285" s="714">
        <f>K285+TIME(1,20,0)</f>
        <v>0.69097222222222232</v>
      </c>
      <c r="M285" s="714">
        <f t="shared" ref="M285:P288" si="14">L285+TIME(1,10,0)</f>
        <v>0.73958333333333348</v>
      </c>
      <c r="N285" s="748">
        <f t="shared" si="14"/>
        <v>0.78819444444444464</v>
      </c>
      <c r="O285" s="748">
        <f t="shared" si="14"/>
        <v>0.8368055555555558</v>
      </c>
      <c r="P285" s="748">
        <f>O285+TIME(1,15,0)</f>
        <v>0.88888888888888917</v>
      </c>
      <c r="Q285" s="899">
        <f>P285+TIME(0,45,0)</f>
        <v>0.92013888888888917</v>
      </c>
      <c r="R285" s="865" t="s">
        <v>11</v>
      </c>
      <c r="S285" s="21">
        <v>11</v>
      </c>
      <c r="T285" s="396"/>
      <c r="U285" s="396"/>
    </row>
    <row r="286" spans="1:28" ht="18.75" x14ac:dyDescent="0.25">
      <c r="A286" s="21">
        <v>3</v>
      </c>
      <c r="B286" s="898"/>
      <c r="C286" s="714">
        <v>0.29166666666666669</v>
      </c>
      <c r="D286" s="714">
        <f>C286+TIME(1,20,0)</f>
        <v>0.34722222222222221</v>
      </c>
      <c r="E286" s="714">
        <f>D286+TIME(1,15,0)</f>
        <v>0.39930555555555552</v>
      </c>
      <c r="F286" s="901">
        <f t="shared" si="13"/>
        <v>0.44791666666666663</v>
      </c>
      <c r="G286" s="748">
        <f t="shared" si="13"/>
        <v>0.49652777777777773</v>
      </c>
      <c r="H286" s="748">
        <f>G286+TIME(1,15,0)</f>
        <v>0.54861111111111105</v>
      </c>
      <c r="I286" s="899">
        <f>H286+TIME(1,10,0)</f>
        <v>0.59722222222222221</v>
      </c>
      <c r="J286" s="900" t="s">
        <v>18</v>
      </c>
      <c r="K286" s="714">
        <f>I286+TIME(1,30,0)</f>
        <v>0.65972222222222221</v>
      </c>
      <c r="L286" s="714">
        <f>K286+TIME(1,15,0)</f>
        <v>0.71180555555555558</v>
      </c>
      <c r="M286" s="714">
        <f>L286+TIME(1,10,0)</f>
        <v>0.76041666666666674</v>
      </c>
      <c r="N286" s="748">
        <f t="shared" si="14"/>
        <v>0.8090277777777779</v>
      </c>
      <c r="O286" s="748">
        <f t="shared" si="14"/>
        <v>0.85763888888888906</v>
      </c>
      <c r="P286" s="899">
        <f t="shared" si="14"/>
        <v>0.90625000000000022</v>
      </c>
      <c r="Q286" s="900" t="s">
        <v>11</v>
      </c>
      <c r="R286" s="902"/>
      <c r="S286" s="21">
        <v>11</v>
      </c>
      <c r="T286" s="396"/>
      <c r="U286" s="396"/>
    </row>
    <row r="287" spans="1:28" ht="18.75" x14ac:dyDescent="0.25">
      <c r="A287" s="246">
        <v>4</v>
      </c>
      <c r="B287" s="848"/>
      <c r="C287" s="726">
        <v>0.3125</v>
      </c>
      <c r="D287" s="726">
        <f>C287+TIME(1,20,0)</f>
        <v>0.36805555555555558</v>
      </c>
      <c r="E287" s="714">
        <f t="shared" ref="E287:E288" si="15">D287+TIME(1,10,0)</f>
        <v>0.41666666666666669</v>
      </c>
      <c r="F287" s="901">
        <f>E287+TIME(1,15,0)</f>
        <v>0.46875</v>
      </c>
      <c r="G287" s="901">
        <f>F287+TIME(1,15,0)</f>
        <v>0.52083333333333337</v>
      </c>
      <c r="H287" s="899">
        <f t="shared" si="13"/>
        <v>0.56944444444444453</v>
      </c>
      <c r="I287" s="900" t="s">
        <v>10</v>
      </c>
      <c r="J287" s="714">
        <f>H287+TIME(1,20,0)</f>
        <v>0.62500000000000011</v>
      </c>
      <c r="K287" s="714">
        <f>J287+TIME(1,20,0)</f>
        <v>0.68055555555555569</v>
      </c>
      <c r="L287" s="714">
        <f>K287+TIME(1,15,0)</f>
        <v>0.73263888888888906</v>
      </c>
      <c r="M287" s="714">
        <f t="shared" si="14"/>
        <v>0.78125000000000022</v>
      </c>
      <c r="N287" s="748">
        <f t="shared" si="14"/>
        <v>0.82986111111111138</v>
      </c>
      <c r="O287" s="748">
        <f>N287+TIME(1,10,0)</f>
        <v>0.87847222222222254</v>
      </c>
      <c r="P287" s="899">
        <f>O287+TIME(1,10,0)</f>
        <v>0.9270833333333337</v>
      </c>
      <c r="Q287" s="900" t="s">
        <v>11</v>
      </c>
      <c r="R287" s="902"/>
      <c r="S287" s="21">
        <v>11</v>
      </c>
      <c r="T287" s="396"/>
      <c r="U287" s="396"/>
    </row>
    <row r="288" spans="1:28" ht="19.5" thickBot="1" x14ac:dyDescent="0.3">
      <c r="A288" s="684">
        <v>5</v>
      </c>
      <c r="B288" s="849">
        <v>0.28472222222222221</v>
      </c>
      <c r="C288" s="750">
        <f>B288+TIME(1,10,0)</f>
        <v>0.33333333333333331</v>
      </c>
      <c r="D288" s="750">
        <f>C288+TIME(1,20,0)</f>
        <v>0.38888888888888884</v>
      </c>
      <c r="E288" s="750">
        <f t="shared" si="15"/>
        <v>0.43749999999999994</v>
      </c>
      <c r="F288" s="750">
        <f>E288+TIME(1,15,0)</f>
        <v>0.48958333333333326</v>
      </c>
      <c r="G288" s="750">
        <f>F288+TIME(1,15,0)</f>
        <v>0.54166666666666663</v>
      </c>
      <c r="H288" s="903">
        <f t="shared" si="13"/>
        <v>0.59027777777777779</v>
      </c>
      <c r="I288" s="904" t="s">
        <v>18</v>
      </c>
      <c r="J288" s="730">
        <f>H288+TIME(1,20,0)</f>
        <v>0.64583333333333337</v>
      </c>
      <c r="K288" s="750">
        <f>J288+TIME(1,15,0)</f>
        <v>0.69791666666666674</v>
      </c>
      <c r="L288" s="750">
        <f>K288+TIME(1,20,0)</f>
        <v>0.75347222222222232</v>
      </c>
      <c r="M288" s="905">
        <f t="shared" si="14"/>
        <v>0.80208333333333348</v>
      </c>
      <c r="N288" s="905">
        <f t="shared" si="14"/>
        <v>0.85069444444444464</v>
      </c>
      <c r="O288" s="850">
        <f t="shared" si="14"/>
        <v>0.8993055555555558</v>
      </c>
      <c r="P288" s="885" t="s">
        <v>11</v>
      </c>
      <c r="Q288" s="906"/>
      <c r="R288" s="907"/>
      <c r="S288" s="684">
        <v>11</v>
      </c>
      <c r="T288" s="396"/>
      <c r="U288" s="396"/>
    </row>
    <row r="289" spans="1:28" x14ac:dyDescent="0.25">
      <c r="W289" s="358"/>
      <c r="X289" s="358"/>
      <c r="Y289" s="358"/>
      <c r="Z289" s="358"/>
      <c r="AA289" s="358"/>
      <c r="AB289" s="358"/>
    </row>
    <row r="290" spans="1:28" x14ac:dyDescent="0.25">
      <c r="W290" s="358"/>
      <c r="X290" s="358"/>
      <c r="Y290" s="358"/>
      <c r="Z290" s="358"/>
      <c r="AA290" s="358"/>
      <c r="AB290" s="358"/>
    </row>
    <row r="291" spans="1:28" s="5" customFormat="1" ht="18.75" x14ac:dyDescent="0.3">
      <c r="A291" s="367"/>
      <c r="B291" s="367"/>
      <c r="C291" s="367"/>
      <c r="D291" s="367"/>
      <c r="E291" s="367"/>
      <c r="G291" s="366" t="s">
        <v>152</v>
      </c>
      <c r="H291" s="366"/>
      <c r="I291" s="366"/>
      <c r="J291" s="366"/>
      <c r="K291" s="366"/>
      <c r="L291" s="366"/>
      <c r="M291" s="366"/>
      <c r="N291" s="366"/>
      <c r="S291" s="366"/>
      <c r="T291" s="367"/>
      <c r="U291" s="367"/>
      <c r="V291" s="601"/>
      <c r="W291" s="601"/>
      <c r="X291" s="601"/>
      <c r="Y291" s="601"/>
      <c r="Z291" s="601"/>
    </row>
    <row r="292" spans="1:28" s="5" customFormat="1" ht="18.75" x14ac:dyDescent="0.3">
      <c r="A292" s="491"/>
      <c r="B292" s="491"/>
      <c r="C292" s="491"/>
      <c r="D292" s="491"/>
      <c r="E292" s="491"/>
      <c r="G292" s="491"/>
      <c r="H292" s="366" t="s">
        <v>298</v>
      </c>
      <c r="I292" s="366"/>
      <c r="J292" s="366"/>
      <c r="K292" s="366"/>
      <c r="L292" s="366"/>
      <c r="M292" s="366"/>
      <c r="N292" s="366"/>
      <c r="S292" s="366"/>
      <c r="T292" s="491"/>
      <c r="U292" s="491"/>
      <c r="V292" s="601"/>
      <c r="W292" s="601"/>
      <c r="X292" s="146"/>
      <c r="Y292" s="146"/>
      <c r="Z292" s="601"/>
    </row>
    <row r="293" spans="1:28" s="5" customFormat="1" ht="19.5" thickBot="1" x14ac:dyDescent="0.35">
      <c r="A293" s="4" t="s">
        <v>21</v>
      </c>
      <c r="C293" s="4"/>
      <c r="D293" s="4"/>
      <c r="E293" s="4"/>
      <c r="F293" s="491"/>
      <c r="G293" s="491"/>
      <c r="H293" s="491"/>
      <c r="I293" s="491"/>
      <c r="J293" s="491"/>
      <c r="K293" s="491"/>
      <c r="L293" s="491"/>
      <c r="M293" s="491"/>
      <c r="N293" s="492"/>
    </row>
    <row r="294" spans="1:28" s="5" customFormat="1" ht="18.75" customHeight="1" thickBot="1" x14ac:dyDescent="0.35">
      <c r="A294" s="1078" t="s">
        <v>3</v>
      </c>
      <c r="B294" s="908"/>
      <c r="C294" s="909"/>
      <c r="D294" s="909"/>
      <c r="E294" s="909"/>
      <c r="F294" s="909"/>
      <c r="G294" s="909" t="s">
        <v>299</v>
      </c>
      <c r="H294" s="909"/>
      <c r="I294" s="908"/>
      <c r="J294" s="908"/>
      <c r="K294" s="909"/>
      <c r="L294" s="909"/>
      <c r="M294" s="909"/>
      <c r="N294" s="909"/>
      <c r="O294" s="909"/>
      <c r="P294" s="909"/>
      <c r="Q294" s="909"/>
      <c r="R294" s="909"/>
      <c r="S294" s="1014" t="s">
        <v>54</v>
      </c>
      <c r="V294" s="146"/>
    </row>
    <row r="295" spans="1:28" s="5" customFormat="1" ht="18.75" customHeight="1" thickBot="1" x14ac:dyDescent="0.35">
      <c r="A295" s="1079"/>
      <c r="B295" s="853" t="s">
        <v>153</v>
      </c>
      <c r="C295" s="854" t="s">
        <v>300</v>
      </c>
      <c r="D295" s="854" t="s">
        <v>153</v>
      </c>
      <c r="E295" s="854" t="s">
        <v>300</v>
      </c>
      <c r="F295" s="854" t="s">
        <v>153</v>
      </c>
      <c r="G295" s="854" t="s">
        <v>300</v>
      </c>
      <c r="H295" s="854" t="s">
        <v>153</v>
      </c>
      <c r="I295" s="854" t="s">
        <v>300</v>
      </c>
      <c r="J295" s="854" t="s">
        <v>153</v>
      </c>
      <c r="K295" s="854" t="s">
        <v>300</v>
      </c>
      <c r="L295" s="854" t="s">
        <v>153</v>
      </c>
      <c r="M295" s="854" t="s">
        <v>300</v>
      </c>
      <c r="N295" s="854" t="s">
        <v>153</v>
      </c>
      <c r="O295" s="854" t="s">
        <v>300</v>
      </c>
      <c r="P295" s="854" t="s">
        <v>153</v>
      </c>
      <c r="Q295" s="854" t="s">
        <v>300</v>
      </c>
      <c r="R295" s="915" t="s">
        <v>153</v>
      </c>
      <c r="S295" s="1015"/>
      <c r="V295" s="146"/>
    </row>
    <row r="296" spans="1:28" s="5" customFormat="1" ht="18.75" customHeight="1" x14ac:dyDescent="0.3">
      <c r="A296" s="154">
        <v>1</v>
      </c>
      <c r="B296" s="862">
        <v>0.28472222222222221</v>
      </c>
      <c r="C296" s="706">
        <v>0.3263888888888889</v>
      </c>
      <c r="D296" s="706">
        <v>0.36805555555555558</v>
      </c>
      <c r="E296" s="706">
        <v>0.40972222222222227</v>
      </c>
      <c r="F296" s="706">
        <v>0.4513888888888889</v>
      </c>
      <c r="G296" s="706">
        <v>0.49305555555555558</v>
      </c>
      <c r="H296" s="706">
        <v>0.53472222222222221</v>
      </c>
      <c r="I296" s="704">
        <v>0.57638888888888895</v>
      </c>
      <c r="J296" s="705" t="s">
        <v>18</v>
      </c>
      <c r="K296" s="739">
        <v>0.65972222222222221</v>
      </c>
      <c r="L296" s="706">
        <v>0.70138888888888884</v>
      </c>
      <c r="M296" s="739">
        <v>0.74305555555555547</v>
      </c>
      <c r="N296" s="706">
        <v>0.78472222222222221</v>
      </c>
      <c r="O296" s="706">
        <v>0.81944444444444453</v>
      </c>
      <c r="P296" s="706">
        <v>0.85416666666666663</v>
      </c>
      <c r="Q296" s="843">
        <v>0.875</v>
      </c>
      <c r="R296" s="844" t="s">
        <v>11</v>
      </c>
      <c r="S296" s="154">
        <v>13</v>
      </c>
    </row>
    <row r="297" spans="1:28" s="5" customFormat="1" ht="18.75" customHeight="1" thickBot="1" x14ac:dyDescent="0.35">
      <c r="A297" s="684">
        <v>2</v>
      </c>
      <c r="B297" s="869">
        <v>0.30208333333333331</v>
      </c>
      <c r="C297" s="750">
        <v>0.35416666666666669</v>
      </c>
      <c r="D297" s="750">
        <v>0.39583333333333331</v>
      </c>
      <c r="E297" s="750">
        <v>0.4375</v>
      </c>
      <c r="F297" s="750">
        <v>0.47916666666666669</v>
      </c>
      <c r="G297" s="750">
        <v>0.52083333333333337</v>
      </c>
      <c r="H297" s="750">
        <v>0.5625</v>
      </c>
      <c r="I297" s="732">
        <v>0.60416666666666663</v>
      </c>
      <c r="J297" s="733" t="s">
        <v>18</v>
      </c>
      <c r="K297" s="749">
        <v>0.6875</v>
      </c>
      <c r="L297" s="750">
        <v>0.72916666666666663</v>
      </c>
      <c r="M297" s="749">
        <v>0.77083333333333337</v>
      </c>
      <c r="N297" s="750">
        <v>0.8125</v>
      </c>
      <c r="O297" s="750">
        <v>0.84722222222222221</v>
      </c>
      <c r="P297" s="750">
        <v>0.88194444444444453</v>
      </c>
      <c r="Q297" s="732">
        <v>0.90277777777777779</v>
      </c>
      <c r="R297" s="916" t="s">
        <v>11</v>
      </c>
      <c r="S297" s="680">
        <v>13</v>
      </c>
    </row>
    <row r="298" spans="1:28" s="5" customFormat="1" ht="18.75" customHeight="1" x14ac:dyDescent="0.3"/>
    <row r="299" spans="1:28" s="5" customFormat="1" ht="18.75" customHeight="1" thickBot="1" x14ac:dyDescent="0.35">
      <c r="A299" s="4" t="s">
        <v>16</v>
      </c>
      <c r="B299" s="4"/>
      <c r="C299" s="4"/>
      <c r="D299" s="4"/>
      <c r="E299" s="491"/>
      <c r="F299" s="491"/>
      <c r="G299" s="491"/>
      <c r="H299" s="491"/>
      <c r="I299" s="491"/>
      <c r="J299" s="491"/>
      <c r="K299" s="491"/>
      <c r="L299" s="491"/>
      <c r="M299" s="492"/>
    </row>
    <row r="300" spans="1:28" s="5" customFormat="1" ht="18.75" customHeight="1" thickBot="1" x14ac:dyDescent="0.35">
      <c r="A300" s="1078" t="s">
        <v>3</v>
      </c>
      <c r="B300" s="910"/>
      <c r="C300" s="911"/>
      <c r="D300" s="911"/>
      <c r="E300" s="911" t="s">
        <v>299</v>
      </c>
      <c r="F300" s="911"/>
      <c r="G300" s="912"/>
      <c r="H300" s="912"/>
      <c r="I300" s="911"/>
      <c r="J300" s="911"/>
      <c r="K300" s="911"/>
      <c r="L300" s="911"/>
      <c r="M300" s="911"/>
      <c r="N300" s="913"/>
      <c r="O300" s="913"/>
      <c r="P300" s="914"/>
      <c r="Q300" s="1014" t="s">
        <v>54</v>
      </c>
    </row>
    <row r="301" spans="1:28" s="5" customFormat="1" ht="18.75" customHeight="1" thickBot="1" x14ac:dyDescent="0.35">
      <c r="A301" s="1079"/>
      <c r="B301" s="854" t="s">
        <v>153</v>
      </c>
      <c r="C301" s="854" t="s">
        <v>300</v>
      </c>
      <c r="D301" s="854" t="s">
        <v>153</v>
      </c>
      <c r="E301" s="854" t="s">
        <v>300</v>
      </c>
      <c r="F301" s="854" t="s">
        <v>153</v>
      </c>
      <c r="G301" s="854" t="s">
        <v>300</v>
      </c>
      <c r="H301" s="854" t="s">
        <v>153</v>
      </c>
      <c r="I301" s="854" t="s">
        <v>300</v>
      </c>
      <c r="J301" s="854" t="s">
        <v>153</v>
      </c>
      <c r="K301" s="854" t="s">
        <v>300</v>
      </c>
      <c r="L301" s="854" t="s">
        <v>153</v>
      </c>
      <c r="M301" s="854" t="s">
        <v>300</v>
      </c>
      <c r="N301" s="854" t="s">
        <v>153</v>
      </c>
      <c r="O301" s="854" t="s">
        <v>300</v>
      </c>
      <c r="P301" s="788" t="s">
        <v>153</v>
      </c>
      <c r="Q301" s="1015"/>
    </row>
    <row r="302" spans="1:28" s="5" customFormat="1" ht="18.75" customHeight="1" x14ac:dyDescent="0.3">
      <c r="A302" s="683">
        <v>1</v>
      </c>
      <c r="B302" s="839">
        <v>0.3263888888888889</v>
      </c>
      <c r="C302" s="839">
        <f>B302+TIME(1,0,0)</f>
        <v>0.36805555555555558</v>
      </c>
      <c r="D302" s="839">
        <f t="shared" ref="D302:G303" si="16">C302+TIME(1,0,0)</f>
        <v>0.40972222222222227</v>
      </c>
      <c r="E302" s="839">
        <f t="shared" si="16"/>
        <v>0.45138888888888895</v>
      </c>
      <c r="F302" s="839">
        <f t="shared" si="16"/>
        <v>0.49305555555555564</v>
      </c>
      <c r="G302" s="843">
        <f t="shared" si="16"/>
        <v>0.53472222222222232</v>
      </c>
      <c r="H302" s="917" t="s">
        <v>18</v>
      </c>
      <c r="I302" s="918">
        <v>0.61805555555555558</v>
      </c>
      <c r="J302" s="839">
        <f>I302+TIME(1,0,0)</f>
        <v>0.65972222222222221</v>
      </c>
      <c r="K302" s="839">
        <f t="shared" ref="K302:M303" si="17">J302+TIME(1,0,0)</f>
        <v>0.70138888888888884</v>
      </c>
      <c r="L302" s="839">
        <f t="shared" si="17"/>
        <v>0.74305555555555547</v>
      </c>
      <c r="M302" s="839">
        <f t="shared" si="17"/>
        <v>0.7847222222222221</v>
      </c>
      <c r="N302" s="839">
        <f>M302+TIME(0,50,0)</f>
        <v>0.81944444444444431</v>
      </c>
      <c r="O302" s="843">
        <f>N302+TIME(0,30,0)</f>
        <v>0.84027777777777768</v>
      </c>
      <c r="P302" s="844" t="s">
        <v>11</v>
      </c>
      <c r="Q302" s="683">
        <v>11</v>
      </c>
    </row>
    <row r="303" spans="1:28" s="5" customFormat="1" ht="18.75" customHeight="1" thickBot="1" x14ac:dyDescent="0.35">
      <c r="A303" s="684">
        <v>2</v>
      </c>
      <c r="B303" s="750">
        <v>0.35416666666666669</v>
      </c>
      <c r="C303" s="919">
        <f>B303+TIME(1,0,0)</f>
        <v>0.39583333333333337</v>
      </c>
      <c r="D303" s="919">
        <f t="shared" si="16"/>
        <v>0.43750000000000006</v>
      </c>
      <c r="E303" s="919">
        <f t="shared" si="16"/>
        <v>0.47916666666666674</v>
      </c>
      <c r="F303" s="919">
        <f t="shared" si="16"/>
        <v>0.52083333333333337</v>
      </c>
      <c r="G303" s="920">
        <f t="shared" si="16"/>
        <v>0.5625</v>
      </c>
      <c r="H303" s="733" t="s">
        <v>18</v>
      </c>
      <c r="I303" s="749">
        <v>0.64583333333333337</v>
      </c>
      <c r="J303" s="919">
        <f>I303+TIME(1,0,0)</f>
        <v>0.6875</v>
      </c>
      <c r="K303" s="919">
        <f t="shared" si="17"/>
        <v>0.72916666666666663</v>
      </c>
      <c r="L303" s="919">
        <f t="shared" si="17"/>
        <v>0.77083333333333326</v>
      </c>
      <c r="M303" s="919">
        <f t="shared" si="17"/>
        <v>0.81249999999999989</v>
      </c>
      <c r="N303" s="919">
        <f>M303+TIME(0,50,0)</f>
        <v>0.8472222222222221</v>
      </c>
      <c r="O303" s="920">
        <f>N303+TIME(0,30,0)</f>
        <v>0.86805555555555547</v>
      </c>
      <c r="P303" s="916" t="s">
        <v>11</v>
      </c>
      <c r="Q303" s="684">
        <v>11</v>
      </c>
    </row>
    <row r="304" spans="1:28" x14ac:dyDescent="0.25">
      <c r="W304" s="358"/>
      <c r="X304" s="358"/>
      <c r="Y304" s="358"/>
      <c r="Z304" s="358"/>
      <c r="AA304" s="358"/>
      <c r="AB304" s="358"/>
    </row>
    <row r="305" spans="1:37" x14ac:dyDescent="0.25">
      <c r="W305" s="358"/>
      <c r="X305" s="358"/>
      <c r="Y305" s="358"/>
      <c r="Z305" s="358"/>
      <c r="AA305" s="358"/>
      <c r="AB305" s="358"/>
    </row>
    <row r="306" spans="1:37" s="240" customFormat="1" ht="23.25" customHeight="1" x14ac:dyDescent="0.25">
      <c r="A306" s="1036" t="s">
        <v>155</v>
      </c>
      <c r="B306" s="1036"/>
      <c r="C306" s="1036"/>
      <c r="D306" s="1036"/>
      <c r="E306" s="1036"/>
      <c r="F306" s="1036"/>
      <c r="G306" s="1036"/>
      <c r="H306" s="1036"/>
      <c r="I306" s="1036"/>
      <c r="J306" s="1036"/>
      <c r="K306" s="1036"/>
      <c r="L306" s="1036"/>
      <c r="M306" s="1036"/>
      <c r="N306" s="1036"/>
      <c r="O306" s="1036"/>
      <c r="P306" s="1036"/>
      <c r="Q306" s="1036"/>
      <c r="R306" s="444"/>
      <c r="S306" s="444"/>
      <c r="T306" s="3"/>
      <c r="U306" s="3"/>
      <c r="V306" s="3"/>
      <c r="W306" s="3"/>
      <c r="X306" s="3"/>
      <c r="Y306" s="3"/>
      <c r="Z306" s="90"/>
      <c r="AA306" s="90"/>
      <c r="AB306" s="90"/>
      <c r="AC306" s="90"/>
      <c r="AD306" s="90"/>
      <c r="AE306" s="90"/>
      <c r="AF306" s="90"/>
      <c r="AG306" s="90"/>
      <c r="AH306" s="90"/>
      <c r="AI306" s="90"/>
      <c r="AJ306" s="90"/>
      <c r="AK306" s="90"/>
    </row>
    <row r="307" spans="1:37" s="240" customFormat="1" ht="23.25" customHeight="1" x14ac:dyDescent="0.25">
      <c r="A307" s="1036" t="s">
        <v>156</v>
      </c>
      <c r="B307" s="1036"/>
      <c r="C307" s="1036"/>
      <c r="D307" s="1036"/>
      <c r="E307" s="1036"/>
      <c r="F307" s="1036"/>
      <c r="G307" s="1036"/>
      <c r="H307" s="1036"/>
      <c r="I307" s="1036"/>
      <c r="J307" s="1036"/>
      <c r="K307" s="1036"/>
      <c r="L307" s="1036"/>
      <c r="M307" s="1036"/>
      <c r="N307" s="1036"/>
      <c r="O307" s="1036"/>
      <c r="P307" s="1036"/>
      <c r="Q307" s="1036"/>
      <c r="R307" s="444"/>
      <c r="S307" s="444"/>
      <c r="T307" s="3"/>
      <c r="U307" s="3"/>
      <c r="V307" s="3"/>
      <c r="W307" s="3"/>
      <c r="X307" s="3"/>
      <c r="Y307" s="3"/>
      <c r="Z307" s="90"/>
      <c r="AA307" s="90"/>
      <c r="AB307" s="90"/>
      <c r="AC307" s="90"/>
      <c r="AD307" s="90"/>
      <c r="AE307" s="90"/>
      <c r="AF307" s="90"/>
      <c r="AG307" s="90"/>
      <c r="AH307" s="90"/>
      <c r="AI307" s="90"/>
      <c r="AJ307" s="90"/>
      <c r="AK307" s="90"/>
    </row>
    <row r="308" spans="1:37" s="152" customFormat="1" ht="23.25" customHeight="1" thickBot="1" x14ac:dyDescent="0.3">
      <c r="A308" s="1" t="s">
        <v>21</v>
      </c>
      <c r="B308" s="444"/>
      <c r="C308" s="444"/>
      <c r="D308" s="444"/>
      <c r="E308" s="444"/>
      <c r="F308" s="444"/>
      <c r="G308" s="444"/>
      <c r="H308" s="444"/>
      <c r="I308" s="444"/>
      <c r="J308" s="444"/>
      <c r="K308" s="444"/>
      <c r="L308" s="444"/>
      <c r="M308" s="679"/>
      <c r="N308" s="679"/>
      <c r="O308" s="679"/>
      <c r="T308" s="90"/>
      <c r="U308" s="90"/>
      <c r="V308" s="90"/>
      <c r="W308" s="90"/>
      <c r="X308" s="90"/>
      <c r="Y308" s="90"/>
      <c r="Z308" s="90"/>
      <c r="AA308" s="90"/>
      <c r="AB308" s="90"/>
      <c r="AC308" s="90"/>
      <c r="AD308" s="90"/>
      <c r="AE308" s="90"/>
      <c r="AF308" s="90"/>
      <c r="AG308" s="90"/>
      <c r="AH308" s="90"/>
      <c r="AI308" s="90"/>
      <c r="AJ308" s="90"/>
      <c r="AK308" s="90"/>
    </row>
    <row r="309" spans="1:37" s="152" customFormat="1" ht="19.5" thickBot="1" x14ac:dyDescent="0.3">
      <c r="A309" s="1014" t="s">
        <v>3</v>
      </c>
      <c r="B309" s="1039" t="s">
        <v>157</v>
      </c>
      <c r="C309" s="1040"/>
      <c r="D309" s="1040"/>
      <c r="E309" s="1040"/>
      <c r="F309" s="1040"/>
      <c r="G309" s="1040"/>
      <c r="H309" s="1040"/>
      <c r="I309" s="1040"/>
      <c r="J309" s="1040"/>
      <c r="K309" s="1040"/>
      <c r="L309" s="1040"/>
      <c r="M309" s="1040"/>
      <c r="N309" s="1040"/>
      <c r="O309" s="1040"/>
      <c r="P309" s="1041"/>
      <c r="Q309" s="1014" t="s">
        <v>5</v>
      </c>
      <c r="T309" s="90"/>
      <c r="U309" s="90"/>
      <c r="V309" s="90"/>
      <c r="W309" s="90"/>
      <c r="X309" s="90"/>
      <c r="Y309" s="90"/>
      <c r="Z309" s="90"/>
      <c r="AA309" s="90"/>
      <c r="AB309" s="90"/>
      <c r="AC309" s="90"/>
      <c r="AD309" s="90"/>
      <c r="AE309" s="90"/>
      <c r="AF309" s="90"/>
      <c r="AG309" s="90"/>
      <c r="AH309" s="90"/>
      <c r="AI309" s="90"/>
      <c r="AJ309" s="90"/>
      <c r="AK309" s="90"/>
    </row>
    <row r="310" spans="1:37" s="152" customFormat="1" ht="19.5" thickBot="1" x14ac:dyDescent="0.3">
      <c r="A310" s="1030"/>
      <c r="B310" s="927" t="s">
        <v>34</v>
      </c>
      <c r="C310" s="928" t="s">
        <v>9</v>
      </c>
      <c r="D310" s="928" t="s">
        <v>34</v>
      </c>
      <c r="E310" s="928" t="s">
        <v>9</v>
      </c>
      <c r="F310" s="928" t="s">
        <v>34</v>
      </c>
      <c r="G310" s="928" t="s">
        <v>9</v>
      </c>
      <c r="H310" s="928" t="s">
        <v>34</v>
      </c>
      <c r="I310" s="928" t="s">
        <v>9</v>
      </c>
      <c r="J310" s="928" t="s">
        <v>34</v>
      </c>
      <c r="K310" s="928" t="s">
        <v>9</v>
      </c>
      <c r="L310" s="928" t="s">
        <v>34</v>
      </c>
      <c r="M310" s="928" t="s">
        <v>9</v>
      </c>
      <c r="N310" s="929" t="s">
        <v>34</v>
      </c>
      <c r="O310" s="928" t="s">
        <v>9</v>
      </c>
      <c r="P310" s="930"/>
      <c r="Q310" s="1030"/>
      <c r="R310" s="90"/>
    </row>
    <row r="311" spans="1:37" s="209" customFormat="1" ht="18.75" x14ac:dyDescent="0.25">
      <c r="A311" s="921">
        <v>1</v>
      </c>
      <c r="B311" s="931"/>
      <c r="C311" s="932">
        <v>0.27777777777777779</v>
      </c>
      <c r="D311" s="932">
        <f>C311+TIME(1,0,0)</f>
        <v>0.31944444444444448</v>
      </c>
      <c r="E311" s="932">
        <f>D311+TIME(1,25,0)</f>
        <v>0.37847222222222227</v>
      </c>
      <c r="F311" s="932">
        <f>E311+TIME(1,30,0)</f>
        <v>0.44097222222222227</v>
      </c>
      <c r="G311" s="932">
        <f>F311+TIME(1,25,0)</f>
        <v>0.5</v>
      </c>
      <c r="H311" s="933">
        <f>G311+TIME(1,10,0)</f>
        <v>0.54861111111111116</v>
      </c>
      <c r="I311" s="882" t="s">
        <v>18</v>
      </c>
      <c r="J311" s="934">
        <f>H311+TIME(1,50,0)</f>
        <v>0.625</v>
      </c>
      <c r="K311" s="932">
        <f>J311+TIME(1,20,0)</f>
        <v>0.68055555555555558</v>
      </c>
      <c r="L311" s="932">
        <f>K311+TIME(1,8,0)</f>
        <v>0.72777777777777786</v>
      </c>
      <c r="M311" s="932">
        <f>L311+TIME(1,32,0)</f>
        <v>0.79166666666666674</v>
      </c>
      <c r="N311" s="932">
        <f>M311+TIME(1,10,0)</f>
        <v>0.8402777777777779</v>
      </c>
      <c r="O311" s="933">
        <f>N311+TIME(1,0,0)</f>
        <v>0.88194444444444453</v>
      </c>
      <c r="P311" s="935" t="s">
        <v>44</v>
      </c>
      <c r="Q311" s="922">
        <v>10</v>
      </c>
      <c r="R311" s="493"/>
    </row>
    <row r="312" spans="1:37" s="209" customFormat="1" ht="18.75" x14ac:dyDescent="0.25">
      <c r="A312" s="923">
        <v>2</v>
      </c>
      <c r="B312" s="936"/>
      <c r="C312" s="802">
        <v>0.29166666666666669</v>
      </c>
      <c r="D312" s="802">
        <f>C312+TIME(1,10,0)</f>
        <v>0.34027777777777779</v>
      </c>
      <c r="E312" s="802">
        <f>D312+TIME(1,15,0)</f>
        <v>0.3923611111111111</v>
      </c>
      <c r="F312" s="802">
        <f>E312+TIME(1,35,0)</f>
        <v>0.45833333333333331</v>
      </c>
      <c r="G312" s="795">
        <f>F312+TIME(1,10,0)</f>
        <v>0.50694444444444442</v>
      </c>
      <c r="H312" s="796" t="s">
        <v>18</v>
      </c>
      <c r="I312" s="811">
        <f>G312+TIME(1,50,0)</f>
        <v>0.58333333333333326</v>
      </c>
      <c r="J312" s="802">
        <f>I312+TIME(1,20,0)</f>
        <v>0.63888888888888884</v>
      </c>
      <c r="K312" s="802">
        <f>J312+TIME(1,25,0)</f>
        <v>0.69791666666666663</v>
      </c>
      <c r="L312" s="802">
        <f>K312+TIME(1,15,0)</f>
        <v>0.75</v>
      </c>
      <c r="M312" s="802">
        <f>L312+TIME(1,20,0)</f>
        <v>0.80555555555555558</v>
      </c>
      <c r="N312" s="795">
        <f>M312+TIME(1,10,0)</f>
        <v>0.85416666666666674</v>
      </c>
      <c r="O312" s="816" t="s">
        <v>44</v>
      </c>
      <c r="P312" s="937"/>
      <c r="Q312" s="924">
        <v>9</v>
      </c>
      <c r="R312" s="493"/>
    </row>
    <row r="313" spans="1:37" s="209" customFormat="1" ht="18.75" x14ac:dyDescent="0.25">
      <c r="A313" s="923">
        <v>3</v>
      </c>
      <c r="B313" s="936"/>
      <c r="C313" s="802">
        <v>0.30555555555555552</v>
      </c>
      <c r="D313" s="802">
        <f>C313+TIME(1,20,0)</f>
        <v>0.36111111111111105</v>
      </c>
      <c r="E313" s="802">
        <f>D313+TIME(1,10,0)</f>
        <v>0.40972222222222215</v>
      </c>
      <c r="F313" s="802">
        <f>E313+TIME(1,35,0)</f>
        <v>0.47569444444444436</v>
      </c>
      <c r="G313" s="802">
        <f>F313+TIME(1,35,0)</f>
        <v>0.54166666666666663</v>
      </c>
      <c r="H313" s="795">
        <f>G313+TIME(1,0,0)</f>
        <v>0.58333333333333326</v>
      </c>
      <c r="I313" s="796" t="s">
        <v>18</v>
      </c>
      <c r="J313" s="802">
        <f>H313+TIME(1,45,0)</f>
        <v>0.65624999999999989</v>
      </c>
      <c r="K313" s="802">
        <f>J313+TIME(1,20,0)</f>
        <v>0.71180555555555547</v>
      </c>
      <c r="L313" s="802">
        <f>K313+TIME(1,20,0)</f>
        <v>0.76736111111111105</v>
      </c>
      <c r="M313" s="802">
        <f>L313+TIME(1,15,0)</f>
        <v>0.81944444444444442</v>
      </c>
      <c r="N313" s="795">
        <f>M313+TIME(1,10,0)</f>
        <v>0.86805555555555558</v>
      </c>
      <c r="O313" s="816" t="s">
        <v>44</v>
      </c>
      <c r="P313" s="938"/>
      <c r="Q313" s="924">
        <v>9</v>
      </c>
      <c r="R313" s="493"/>
    </row>
    <row r="314" spans="1:37" s="209" customFormat="1" ht="18.75" x14ac:dyDescent="0.25">
      <c r="A314" s="923">
        <v>4</v>
      </c>
      <c r="B314" s="936">
        <v>0.27430555555555552</v>
      </c>
      <c r="C314" s="802">
        <f>B314+TIME(1,10,0)</f>
        <v>0.32291666666666663</v>
      </c>
      <c r="D314" s="802">
        <f>C314+TIME(1,15,0)</f>
        <v>0.37499999999999994</v>
      </c>
      <c r="E314" s="802">
        <f>D314+TIME(1,15,0)</f>
        <v>0.42708333333333326</v>
      </c>
      <c r="F314" s="795">
        <f>E314+TIME(1,10,0)</f>
        <v>0.47569444444444436</v>
      </c>
      <c r="G314" s="796" t="s">
        <v>18</v>
      </c>
      <c r="H314" s="802">
        <f>F314+TIME(2,5,0)</f>
        <v>0.56249999999999989</v>
      </c>
      <c r="I314" s="802">
        <f>H314+TIME(1,10,0)</f>
        <v>0.61111111111111105</v>
      </c>
      <c r="J314" s="802">
        <f>I314+TIME(1,20,0)</f>
        <v>0.66666666666666663</v>
      </c>
      <c r="K314" s="802">
        <f>J314+TIME(1,25,0)</f>
        <v>0.72569444444444442</v>
      </c>
      <c r="L314" s="802">
        <f>K314+TIME(1,25,0)</f>
        <v>0.78472222222222221</v>
      </c>
      <c r="M314" s="802">
        <f>L314+TIME(1,10,0)</f>
        <v>0.83333333333333337</v>
      </c>
      <c r="N314" s="795">
        <f>M314+TIME(1,0,0)</f>
        <v>0.875</v>
      </c>
      <c r="O314" s="816" t="s">
        <v>44</v>
      </c>
      <c r="P314" s="938"/>
      <c r="Q314" s="925">
        <v>10</v>
      </c>
      <c r="R314" s="493"/>
    </row>
    <row r="315" spans="1:37" s="209" customFormat="1" ht="18.75" x14ac:dyDescent="0.25">
      <c r="A315" s="923">
        <v>5</v>
      </c>
      <c r="B315" s="936">
        <v>0.28472222222222221</v>
      </c>
      <c r="C315" s="802">
        <f>B315+TIME(1,15,0)</f>
        <v>0.33680555555555552</v>
      </c>
      <c r="D315" s="802">
        <f>C315+TIME(1,15,0)</f>
        <v>0.38888888888888884</v>
      </c>
      <c r="E315" s="802">
        <f>D315+TIME(1,20,0)</f>
        <v>0.44444444444444442</v>
      </c>
      <c r="F315" s="802">
        <f>E315+TIME(1,20,0)</f>
        <v>0.5</v>
      </c>
      <c r="G315" s="795">
        <f>F315+TIME(1,10,0)</f>
        <v>0.54861111111111116</v>
      </c>
      <c r="H315" s="796" t="s">
        <v>18</v>
      </c>
      <c r="I315" s="802">
        <f>G315+TIME(2,0,0)</f>
        <v>0.63194444444444453</v>
      </c>
      <c r="J315" s="802">
        <f>I315+TIME(1,10,0)</f>
        <v>0.68055555555555569</v>
      </c>
      <c r="K315" s="802">
        <f>J315+TIME(1,25,0)</f>
        <v>0.73958333333333348</v>
      </c>
      <c r="L315" s="802">
        <f>K315+TIME(1,27,0)</f>
        <v>0.80000000000000016</v>
      </c>
      <c r="M315" s="802">
        <f>L315+TIME(1,8,0)</f>
        <v>0.84722222222222232</v>
      </c>
      <c r="N315" s="795">
        <f>M315+TIME(1,0,0)</f>
        <v>0.88888888888888895</v>
      </c>
      <c r="O315" s="816" t="s">
        <v>44</v>
      </c>
      <c r="P315" s="938"/>
      <c r="Q315" s="924">
        <v>10</v>
      </c>
      <c r="R315" s="493"/>
    </row>
    <row r="316" spans="1:37" s="209" customFormat="1" ht="18.75" x14ac:dyDescent="0.25">
      <c r="A316" s="355">
        <v>6</v>
      </c>
      <c r="B316" s="936">
        <v>0.29166666666666669</v>
      </c>
      <c r="C316" s="802">
        <f>B316+TIME(1,25,0)</f>
        <v>0.35069444444444448</v>
      </c>
      <c r="D316" s="802">
        <f>C316+TIME(1,20,0)</f>
        <v>0.40625</v>
      </c>
      <c r="E316" s="802">
        <f>D316+TIME(1,20,0)</f>
        <v>0.46180555555555558</v>
      </c>
      <c r="F316" s="795">
        <f>E316+TIME(1,10,0)</f>
        <v>0.51041666666666674</v>
      </c>
      <c r="G316" s="796" t="s">
        <v>18</v>
      </c>
      <c r="H316" s="939">
        <f>F316+TIME(2,0,0)</f>
        <v>0.59375000000000011</v>
      </c>
      <c r="I316" s="802">
        <f>H316+TIME(1,20,0)</f>
        <v>0.64930555555555569</v>
      </c>
      <c r="J316" s="802">
        <f>I316+TIME(1,10,0)</f>
        <v>0.69791666666666685</v>
      </c>
      <c r="K316" s="802">
        <f>J316+TIME(1,25,0)</f>
        <v>0.75694444444444464</v>
      </c>
      <c r="L316" s="802">
        <f>K316+TIME(1,20,0)</f>
        <v>0.81250000000000022</v>
      </c>
      <c r="M316" s="795">
        <f>L316+TIME(1,10,0)</f>
        <v>0.86111111111111138</v>
      </c>
      <c r="N316" s="796" t="s">
        <v>44</v>
      </c>
      <c r="O316" s="940"/>
      <c r="P316" s="938"/>
      <c r="Q316" s="924">
        <v>9</v>
      </c>
      <c r="R316" s="493"/>
    </row>
    <row r="317" spans="1:37" s="209" customFormat="1" ht="19.5" thickBot="1" x14ac:dyDescent="0.3">
      <c r="A317" s="677">
        <v>7</v>
      </c>
      <c r="B317" s="941">
        <v>0.30555555555555552</v>
      </c>
      <c r="C317" s="832">
        <f>B317+TIME(1,25,0)</f>
        <v>0.36458333333333331</v>
      </c>
      <c r="D317" s="832">
        <f>C317+TIME(1,25,0)</f>
        <v>0.4236111111111111</v>
      </c>
      <c r="E317" s="832">
        <f>D317+TIME(1,20,0)</f>
        <v>0.47916666666666663</v>
      </c>
      <c r="F317" s="833">
        <f>E317+TIME(1,15,0)</f>
        <v>0.53125</v>
      </c>
      <c r="G317" s="778">
        <f>F317+TIME(1,10,0)</f>
        <v>0.57986111111111116</v>
      </c>
      <c r="H317" s="885" t="s">
        <v>18</v>
      </c>
      <c r="I317" s="828">
        <f>G317+TIME(2,0,0)</f>
        <v>0.66319444444444453</v>
      </c>
      <c r="J317" s="832">
        <f>I317+TIME(1,10,0)</f>
        <v>0.71180555555555569</v>
      </c>
      <c r="K317" s="828">
        <f>J317+TIME(1,30,0)</f>
        <v>0.77430555555555569</v>
      </c>
      <c r="L317" s="832">
        <f>K317+TIME(1,15,0)</f>
        <v>0.82638888888888906</v>
      </c>
      <c r="M317" s="778">
        <f>L317+TIME(1,0,0)</f>
        <v>0.86805555555555569</v>
      </c>
      <c r="N317" s="942" t="s">
        <v>44</v>
      </c>
      <c r="O317" s="943"/>
      <c r="P317" s="944"/>
      <c r="Q317" s="926">
        <v>9</v>
      </c>
      <c r="R317" s="493"/>
    </row>
    <row r="318" spans="1:37" s="497" customFormat="1" ht="18.75" x14ac:dyDescent="0.25">
      <c r="A318" s="209"/>
      <c r="B318" s="209"/>
      <c r="C318" s="209"/>
      <c r="D318" s="209"/>
      <c r="E318" s="209"/>
      <c r="F318" s="209"/>
      <c r="G318" s="209"/>
      <c r="H318" s="209"/>
      <c r="I318" s="209"/>
      <c r="J318" s="209"/>
      <c r="K318" s="209"/>
      <c r="L318" s="209"/>
      <c r="M318" s="209"/>
      <c r="N318" s="209"/>
      <c r="O318" s="209"/>
      <c r="P318" s="209"/>
      <c r="Q318" s="209"/>
      <c r="R318" s="209"/>
      <c r="S318" s="209"/>
    </row>
    <row r="319" spans="1:37" s="496" customFormat="1" ht="19.5" thickBot="1" x14ac:dyDescent="0.3">
      <c r="A319" s="208" t="s">
        <v>158</v>
      </c>
      <c r="B319" s="91"/>
      <c r="C319" s="9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493"/>
      <c r="T319" s="493"/>
      <c r="U319" s="493"/>
      <c r="V319" s="493"/>
      <c r="W319" s="493"/>
      <c r="X319" s="493"/>
      <c r="Y319" s="493"/>
      <c r="Z319" s="493"/>
      <c r="AA319" s="493"/>
      <c r="AB319" s="493"/>
      <c r="AC319" s="493"/>
      <c r="AD319" s="493"/>
      <c r="AE319" s="493"/>
      <c r="AF319" s="493"/>
      <c r="AG319" s="493"/>
      <c r="AH319" s="493"/>
      <c r="AI319" s="493"/>
    </row>
    <row r="320" spans="1:37" s="496" customFormat="1" ht="19.5" thickBot="1" x14ac:dyDescent="0.3">
      <c r="A320" s="1046" t="s">
        <v>3</v>
      </c>
      <c r="B320" s="1039" t="s">
        <v>157</v>
      </c>
      <c r="C320" s="1040"/>
      <c r="D320" s="1040"/>
      <c r="E320" s="1040"/>
      <c r="F320" s="1040"/>
      <c r="G320" s="1040"/>
      <c r="H320" s="1040"/>
      <c r="I320" s="1040"/>
      <c r="J320" s="1040"/>
      <c r="K320" s="1040"/>
      <c r="L320" s="1040"/>
      <c r="M320" s="1040"/>
      <c r="N320" s="1040"/>
      <c r="O320" s="1041"/>
      <c r="P320" s="1042" t="s">
        <v>5</v>
      </c>
      <c r="Q320" s="493"/>
      <c r="R320" s="493"/>
      <c r="S320" s="493"/>
      <c r="T320" s="493"/>
      <c r="U320" s="493"/>
      <c r="V320" s="493"/>
      <c r="W320" s="493"/>
      <c r="X320" s="493"/>
      <c r="Y320" s="493"/>
      <c r="Z320" s="493"/>
      <c r="AA320" s="493"/>
      <c r="AB320" s="493"/>
      <c r="AC320" s="493"/>
      <c r="AD320" s="493"/>
      <c r="AE320" s="493"/>
      <c r="AF320" s="493"/>
      <c r="AG320" s="493"/>
      <c r="AH320" s="493"/>
    </row>
    <row r="321" spans="1:35" s="496" customFormat="1" ht="19.5" thickBot="1" x14ac:dyDescent="0.3">
      <c r="A321" s="1047"/>
      <c r="B321" s="233" t="s">
        <v>9</v>
      </c>
      <c r="C321" s="223" t="s">
        <v>34</v>
      </c>
      <c r="D321" s="223" t="s">
        <v>9</v>
      </c>
      <c r="E321" s="223" t="s">
        <v>34</v>
      </c>
      <c r="F321" s="223" t="s">
        <v>9</v>
      </c>
      <c r="G321" s="223" t="s">
        <v>34</v>
      </c>
      <c r="H321" s="223" t="s">
        <v>9</v>
      </c>
      <c r="I321" s="223" t="s">
        <v>34</v>
      </c>
      <c r="J321" s="223" t="s">
        <v>9</v>
      </c>
      <c r="K321" s="223" t="s">
        <v>34</v>
      </c>
      <c r="L321" s="223" t="s">
        <v>9</v>
      </c>
      <c r="M321" s="223" t="s">
        <v>34</v>
      </c>
      <c r="N321" s="223" t="s">
        <v>9</v>
      </c>
      <c r="O321" s="234"/>
      <c r="P321" s="1043"/>
      <c r="Q321" s="493"/>
      <c r="R321" s="493"/>
      <c r="S321" s="493"/>
      <c r="T321" s="493"/>
      <c r="U321" s="493"/>
      <c r="V321" s="493"/>
      <c r="W321" s="493"/>
      <c r="X321" s="493"/>
      <c r="Y321" s="493"/>
      <c r="Z321" s="493"/>
      <c r="AA321" s="493"/>
      <c r="AB321" s="493"/>
      <c r="AC321" s="493"/>
      <c r="AD321" s="493"/>
      <c r="AE321" s="493"/>
      <c r="AF321" s="493"/>
      <c r="AG321" s="493"/>
      <c r="AH321" s="493"/>
    </row>
    <row r="322" spans="1:35" s="496" customFormat="1" ht="18.75" x14ac:dyDescent="0.25">
      <c r="A322" s="398">
        <v>1</v>
      </c>
      <c r="B322" s="498"/>
      <c r="C322" s="55">
        <v>0.29166666666666669</v>
      </c>
      <c r="D322" s="55">
        <v>0.34722222222222227</v>
      </c>
      <c r="E322" s="55">
        <v>0.40277777777777773</v>
      </c>
      <c r="F322" s="55">
        <v>0.45833333333333331</v>
      </c>
      <c r="G322" s="58">
        <v>0.51388888888888895</v>
      </c>
      <c r="H322" s="279" t="s">
        <v>10</v>
      </c>
      <c r="I322" s="59">
        <v>0.59722222222222221</v>
      </c>
      <c r="J322" s="59">
        <v>0.65277777777777779</v>
      </c>
      <c r="K322" s="59">
        <v>0.70833333333333337</v>
      </c>
      <c r="L322" s="55">
        <v>0.76388888888888884</v>
      </c>
      <c r="M322" s="55">
        <v>0.81944444444444453</v>
      </c>
      <c r="N322" s="58">
        <v>0.875</v>
      </c>
      <c r="O322" s="374" t="s">
        <v>44</v>
      </c>
      <c r="P322" s="398">
        <v>9</v>
      </c>
      <c r="Q322" s="493"/>
      <c r="R322" s="493"/>
      <c r="S322" s="493"/>
      <c r="T322" s="493"/>
      <c r="U322" s="493"/>
      <c r="V322" s="493"/>
      <c r="W322" s="493"/>
      <c r="X322" s="493"/>
      <c r="Y322" s="493"/>
      <c r="Z322" s="493"/>
      <c r="AA322" s="493"/>
      <c r="AB322" s="493"/>
      <c r="AC322" s="493"/>
      <c r="AD322" s="493"/>
      <c r="AE322" s="493"/>
      <c r="AF322" s="493"/>
      <c r="AG322" s="493"/>
      <c r="AH322" s="493"/>
    </row>
    <row r="323" spans="1:35" s="496" customFormat="1" ht="18.75" x14ac:dyDescent="0.25">
      <c r="A323" s="64">
        <v>2</v>
      </c>
      <c r="B323" s="499"/>
      <c r="C323" s="66">
        <v>0.31944444444444448</v>
      </c>
      <c r="D323" s="66">
        <v>0.375</v>
      </c>
      <c r="E323" s="66">
        <v>0.43055555555555558</v>
      </c>
      <c r="F323" s="66">
        <v>0.4861111111111111</v>
      </c>
      <c r="G323" s="69">
        <v>0.54166666666666663</v>
      </c>
      <c r="H323" s="68">
        <v>0.59722222222222221</v>
      </c>
      <c r="I323" s="70" t="s">
        <v>10</v>
      </c>
      <c r="J323" s="69">
        <v>0.68055555555555547</v>
      </c>
      <c r="K323" s="69">
        <v>0.73611111111111116</v>
      </c>
      <c r="L323" s="66">
        <v>0.79166666666666663</v>
      </c>
      <c r="M323" s="66">
        <v>0.85069444444444453</v>
      </c>
      <c r="N323" s="68">
        <v>0.90277777777777779</v>
      </c>
      <c r="O323" s="375" t="s">
        <v>44</v>
      </c>
      <c r="P323" s="64">
        <v>9</v>
      </c>
      <c r="Q323" s="493"/>
      <c r="R323" s="493"/>
      <c r="S323" s="493"/>
      <c r="T323" s="493"/>
      <c r="U323" s="493"/>
      <c r="V323" s="493"/>
      <c r="W323" s="493"/>
      <c r="X323" s="493"/>
      <c r="Y323" s="493"/>
      <c r="Z323" s="493"/>
      <c r="AA323" s="493"/>
      <c r="AB323" s="493"/>
      <c r="AC323" s="493"/>
      <c r="AD323" s="493"/>
      <c r="AE323" s="493"/>
      <c r="AF323" s="493"/>
      <c r="AG323" s="493"/>
      <c r="AH323" s="493"/>
    </row>
    <row r="324" spans="1:35" s="496" customFormat="1" ht="18.75" x14ac:dyDescent="0.25">
      <c r="A324" s="64">
        <v>3</v>
      </c>
      <c r="B324" s="79">
        <v>0.29166666666666669</v>
      </c>
      <c r="C324" s="66">
        <v>0.34722222222222227</v>
      </c>
      <c r="D324" s="66">
        <v>0.40277777777777773</v>
      </c>
      <c r="E324" s="69">
        <v>0.45833333333333331</v>
      </c>
      <c r="F324" s="69">
        <v>0.51388888888888895</v>
      </c>
      <c r="G324" s="68">
        <v>0.56944444444444442</v>
      </c>
      <c r="H324" s="70" t="s">
        <v>10</v>
      </c>
      <c r="I324" s="69">
        <v>0.65277777777777779</v>
      </c>
      <c r="J324" s="66">
        <v>0.70833333333333337</v>
      </c>
      <c r="K324" s="66">
        <v>0.76388888888888884</v>
      </c>
      <c r="L324" s="66">
        <v>0.81944444444444453</v>
      </c>
      <c r="M324" s="68">
        <v>0.875</v>
      </c>
      <c r="N324" s="375" t="s">
        <v>44</v>
      </c>
      <c r="O324" s="500"/>
      <c r="P324" s="64">
        <v>9</v>
      </c>
      <c r="Q324" s="493"/>
      <c r="R324" s="493"/>
      <c r="S324" s="493"/>
      <c r="T324" s="493"/>
      <c r="U324" s="493"/>
      <c r="V324" s="493"/>
      <c r="W324" s="493"/>
      <c r="X324" s="493"/>
      <c r="Y324" s="493"/>
      <c r="Z324" s="493"/>
      <c r="AA324" s="493"/>
      <c r="AB324" s="493"/>
      <c r="AC324" s="493"/>
      <c r="AD324" s="493"/>
      <c r="AE324" s="493"/>
      <c r="AF324" s="493"/>
      <c r="AG324" s="493"/>
      <c r="AH324" s="493"/>
    </row>
    <row r="325" spans="1:35" s="496" customFormat="1" ht="19.5" thickBot="1" x14ac:dyDescent="0.3">
      <c r="A325" s="171">
        <v>4</v>
      </c>
      <c r="B325" s="287">
        <v>0.31944444444444448</v>
      </c>
      <c r="C325" s="82">
        <v>0.375</v>
      </c>
      <c r="D325" s="82">
        <v>0.43055555555555558</v>
      </c>
      <c r="E325" s="84">
        <v>0.4861111111111111</v>
      </c>
      <c r="F325" s="83">
        <v>0.54166666666666663</v>
      </c>
      <c r="G325" s="288" t="s">
        <v>10</v>
      </c>
      <c r="H325" s="84">
        <v>0.625</v>
      </c>
      <c r="I325" s="84">
        <v>0.68055555555555547</v>
      </c>
      <c r="J325" s="82">
        <v>0.73611111111111116</v>
      </c>
      <c r="K325" s="82">
        <v>0.79166666666666663</v>
      </c>
      <c r="L325" s="82">
        <v>0.84722222222222221</v>
      </c>
      <c r="M325" s="83">
        <v>0.89583333333333337</v>
      </c>
      <c r="N325" s="494" t="s">
        <v>44</v>
      </c>
      <c r="O325" s="501"/>
      <c r="P325" s="171">
        <v>9</v>
      </c>
      <c r="Q325" s="493"/>
      <c r="R325" s="493"/>
      <c r="S325" s="493"/>
      <c r="T325" s="493"/>
      <c r="U325" s="493"/>
      <c r="V325" s="493"/>
      <c r="W325" s="493"/>
      <c r="X325" s="493"/>
      <c r="Y325" s="493"/>
      <c r="Z325" s="493"/>
      <c r="AA325" s="493"/>
      <c r="AB325" s="493"/>
      <c r="AC325" s="493"/>
      <c r="AD325" s="493"/>
      <c r="AE325" s="493"/>
      <c r="AF325" s="493"/>
      <c r="AG325" s="493"/>
      <c r="AH325" s="493"/>
    </row>
    <row r="326" spans="1:35" s="496" customFormat="1" ht="18.75" x14ac:dyDescent="0.25">
      <c r="A326" s="493"/>
      <c r="B326" s="493"/>
      <c r="C326" s="493"/>
      <c r="D326" s="493"/>
      <c r="E326" s="493"/>
      <c r="F326" s="493"/>
      <c r="G326" s="493"/>
      <c r="H326" s="493"/>
      <c r="I326" s="493"/>
      <c r="J326" s="493"/>
      <c r="K326" s="493"/>
      <c r="L326" s="493"/>
      <c r="M326" s="493"/>
      <c r="N326" s="493"/>
      <c r="O326" s="493"/>
      <c r="P326" s="493"/>
      <c r="Q326" s="493"/>
      <c r="R326" s="493"/>
      <c r="S326" s="493"/>
      <c r="T326" s="493"/>
      <c r="U326" s="493"/>
      <c r="V326" s="493"/>
      <c r="W326" s="493"/>
      <c r="X326" s="493"/>
      <c r="Y326" s="493"/>
      <c r="Z326" s="493"/>
      <c r="AA326" s="493"/>
      <c r="AB326" s="493"/>
      <c r="AC326" s="493"/>
      <c r="AD326" s="493"/>
      <c r="AE326" s="493"/>
      <c r="AF326" s="493"/>
      <c r="AG326" s="493"/>
      <c r="AH326" s="493"/>
      <c r="AI326" s="493"/>
    </row>
    <row r="327" spans="1:35" s="496" customFormat="1" ht="19.5" thickBot="1" x14ac:dyDescent="0.3">
      <c r="A327" s="208" t="s">
        <v>36</v>
      </c>
      <c r="B327" s="91"/>
      <c r="C327" s="9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493"/>
      <c r="S327" s="493"/>
      <c r="T327" s="493"/>
      <c r="U327" s="493"/>
      <c r="V327" s="493"/>
      <c r="W327" s="493"/>
      <c r="X327" s="493"/>
      <c r="Y327" s="493"/>
      <c r="Z327" s="493"/>
      <c r="AA327" s="493"/>
      <c r="AB327" s="493"/>
      <c r="AC327" s="493"/>
      <c r="AD327" s="493"/>
      <c r="AE327" s="493"/>
      <c r="AF327" s="493"/>
      <c r="AG327" s="493"/>
      <c r="AH327" s="493"/>
      <c r="AI327" s="493"/>
    </row>
    <row r="328" spans="1:35" s="496" customFormat="1" ht="19.5" thickBot="1" x14ac:dyDescent="0.3">
      <c r="A328" s="1046" t="s">
        <v>3</v>
      </c>
      <c r="B328" s="1039" t="s">
        <v>157</v>
      </c>
      <c r="C328" s="1040"/>
      <c r="D328" s="1040"/>
      <c r="E328" s="1040"/>
      <c r="F328" s="1040"/>
      <c r="G328" s="1040"/>
      <c r="H328" s="1040"/>
      <c r="I328" s="1040"/>
      <c r="J328" s="1040"/>
      <c r="K328" s="1040"/>
      <c r="L328" s="1040"/>
      <c r="M328" s="1040"/>
      <c r="N328" s="1041"/>
      <c r="O328" s="1042" t="s">
        <v>5</v>
      </c>
      <c r="P328" s="493"/>
      <c r="Q328" s="493"/>
      <c r="R328" s="493"/>
      <c r="S328" s="493"/>
      <c r="T328" s="493"/>
      <c r="U328" s="493"/>
      <c r="V328" s="493"/>
      <c r="W328" s="493"/>
      <c r="X328" s="493"/>
      <c r="Y328" s="493"/>
      <c r="Z328" s="493"/>
      <c r="AA328" s="493"/>
      <c r="AB328" s="493"/>
      <c r="AC328" s="493"/>
      <c r="AD328" s="493"/>
      <c r="AE328" s="493"/>
      <c r="AF328" s="493"/>
      <c r="AG328" s="493"/>
    </row>
    <row r="329" spans="1:35" s="496" customFormat="1" ht="19.5" thickBot="1" x14ac:dyDescent="0.3">
      <c r="A329" s="1047"/>
      <c r="B329" s="502" t="s">
        <v>34</v>
      </c>
      <c r="C329" s="503" t="s">
        <v>9</v>
      </c>
      <c r="D329" s="503" t="s">
        <v>34</v>
      </c>
      <c r="E329" s="503" t="s">
        <v>9</v>
      </c>
      <c r="F329" s="503" t="s">
        <v>34</v>
      </c>
      <c r="G329" s="503" t="s">
        <v>9</v>
      </c>
      <c r="H329" s="503" t="s">
        <v>34</v>
      </c>
      <c r="I329" s="503" t="s">
        <v>9</v>
      </c>
      <c r="J329" s="503" t="s">
        <v>34</v>
      </c>
      <c r="K329" s="503" t="s">
        <v>9</v>
      </c>
      <c r="L329" s="503" t="s">
        <v>34</v>
      </c>
      <c r="M329" s="503" t="s">
        <v>9</v>
      </c>
      <c r="N329" s="503"/>
      <c r="O329" s="1043"/>
      <c r="P329" s="493"/>
      <c r="Q329" s="493"/>
      <c r="R329" s="493"/>
      <c r="S329" s="493"/>
      <c r="T329" s="493"/>
      <c r="U329" s="493"/>
      <c r="V329" s="493"/>
      <c r="W329" s="493"/>
      <c r="X329" s="493"/>
      <c r="Y329" s="493"/>
      <c r="Z329" s="493"/>
      <c r="AA329" s="493"/>
      <c r="AB329" s="493"/>
      <c r="AC329" s="493"/>
      <c r="AD329" s="493"/>
      <c r="AE329" s="493"/>
      <c r="AF329" s="493"/>
      <c r="AG329" s="493"/>
    </row>
    <row r="330" spans="1:35" s="496" customFormat="1" ht="18.75" x14ac:dyDescent="0.25">
      <c r="A330" s="398">
        <v>1</v>
      </c>
      <c r="B330" s="475"/>
      <c r="C330" s="55">
        <v>0.34722222222222227</v>
      </c>
      <c r="D330" s="55">
        <v>0.40277777777777773</v>
      </c>
      <c r="E330" s="55">
        <v>0.45833333333333331</v>
      </c>
      <c r="F330" s="58">
        <v>0.51388888888888895</v>
      </c>
      <c r="G330" s="279" t="s">
        <v>10</v>
      </c>
      <c r="H330" s="59">
        <v>0.59722222222222221</v>
      </c>
      <c r="I330" s="59">
        <v>0.65277777777777779</v>
      </c>
      <c r="J330" s="59">
        <v>0.70833333333333337</v>
      </c>
      <c r="K330" s="55">
        <v>0.76388888888888884</v>
      </c>
      <c r="L330" s="55">
        <v>0.81944444444444453</v>
      </c>
      <c r="M330" s="58">
        <v>0.875</v>
      </c>
      <c r="N330" s="374" t="s">
        <v>44</v>
      </c>
      <c r="O330" s="159">
        <v>8</v>
      </c>
      <c r="P330" s="493"/>
      <c r="Q330" s="493"/>
      <c r="R330" s="493"/>
      <c r="S330" s="493"/>
      <c r="T330" s="493"/>
      <c r="U330" s="493"/>
      <c r="V330" s="493"/>
      <c r="W330" s="493"/>
      <c r="X330" s="493"/>
      <c r="Y330" s="493"/>
      <c r="Z330" s="493"/>
      <c r="AA330" s="493"/>
      <c r="AB330" s="493"/>
      <c r="AC330" s="493"/>
      <c r="AD330" s="493"/>
      <c r="AE330" s="493"/>
      <c r="AF330" s="493"/>
      <c r="AG330" s="493"/>
    </row>
    <row r="331" spans="1:35" s="496" customFormat="1" ht="18.75" x14ac:dyDescent="0.25">
      <c r="A331" s="64">
        <v>2</v>
      </c>
      <c r="B331" s="79"/>
      <c r="C331" s="66">
        <v>0.375</v>
      </c>
      <c r="D331" s="66">
        <v>0.43055555555555558</v>
      </c>
      <c r="E331" s="66">
        <v>0.4861111111111111</v>
      </c>
      <c r="F331" s="69">
        <v>0.54166666666666663</v>
      </c>
      <c r="G331" s="68">
        <v>0.59722222222222221</v>
      </c>
      <c r="H331" s="70" t="s">
        <v>10</v>
      </c>
      <c r="I331" s="69">
        <v>0.68055555555555547</v>
      </c>
      <c r="J331" s="69">
        <v>0.73611111111111116</v>
      </c>
      <c r="K331" s="66">
        <v>0.79166666666666663</v>
      </c>
      <c r="L331" s="66">
        <v>0.85069444444444453</v>
      </c>
      <c r="M331" s="68">
        <v>0.90277777777777779</v>
      </c>
      <c r="N331" s="375" t="s">
        <v>44</v>
      </c>
      <c r="O331" s="64">
        <v>8</v>
      </c>
      <c r="P331" s="493"/>
      <c r="Q331" s="493"/>
      <c r="R331" s="493"/>
      <c r="S331" s="493"/>
      <c r="T331" s="493"/>
      <c r="U331" s="493"/>
      <c r="V331" s="493"/>
      <c r="W331" s="493"/>
      <c r="X331" s="493"/>
      <c r="Y331" s="493"/>
      <c r="Z331" s="493"/>
      <c r="AA331" s="493"/>
      <c r="AB331" s="493"/>
      <c r="AC331" s="493"/>
      <c r="AD331" s="493"/>
      <c r="AE331" s="493"/>
      <c r="AF331" s="493"/>
      <c r="AG331" s="493"/>
    </row>
    <row r="332" spans="1:35" s="496" customFormat="1" ht="18.75" x14ac:dyDescent="0.25">
      <c r="A332" s="64">
        <v>3</v>
      </c>
      <c r="B332" s="79">
        <v>0.34722222222222227</v>
      </c>
      <c r="C332" s="66">
        <v>0.40277777777777773</v>
      </c>
      <c r="D332" s="69">
        <v>0.45833333333333331</v>
      </c>
      <c r="E332" s="69">
        <v>0.51388888888888895</v>
      </c>
      <c r="F332" s="68">
        <v>0.56944444444444442</v>
      </c>
      <c r="G332" s="70" t="s">
        <v>10</v>
      </c>
      <c r="H332" s="69">
        <v>0.65277777777777779</v>
      </c>
      <c r="I332" s="66">
        <v>0.70833333333333337</v>
      </c>
      <c r="J332" s="66">
        <v>0.76388888888888884</v>
      </c>
      <c r="K332" s="66">
        <v>0.81944444444444453</v>
      </c>
      <c r="L332" s="68">
        <v>0.875</v>
      </c>
      <c r="M332" s="375" t="s">
        <v>44</v>
      </c>
      <c r="N332" s="504"/>
      <c r="O332" s="64">
        <v>8</v>
      </c>
      <c r="P332" s="493"/>
      <c r="Q332" s="493"/>
      <c r="R332" s="493"/>
      <c r="S332" s="493"/>
      <c r="T332" s="493"/>
      <c r="U332" s="493"/>
      <c r="V332" s="493"/>
      <c r="W332" s="493"/>
      <c r="X332" s="493"/>
      <c r="Y332" s="493"/>
      <c r="Z332" s="493"/>
      <c r="AA332" s="493"/>
      <c r="AB332" s="493"/>
      <c r="AC332" s="493"/>
      <c r="AD332" s="493"/>
      <c r="AE332" s="493"/>
      <c r="AF332" s="493"/>
      <c r="AG332" s="493"/>
    </row>
    <row r="333" spans="1:35" s="496" customFormat="1" ht="19.5" thickBot="1" x14ac:dyDescent="0.3">
      <c r="A333" s="171">
        <v>4</v>
      </c>
      <c r="B333" s="287">
        <v>0.375</v>
      </c>
      <c r="C333" s="82">
        <v>0.43055555555555558</v>
      </c>
      <c r="D333" s="84">
        <v>0.4861111111111111</v>
      </c>
      <c r="E333" s="83">
        <v>0.54166666666666663</v>
      </c>
      <c r="F333" s="288" t="s">
        <v>10</v>
      </c>
      <c r="G333" s="84">
        <v>0.625</v>
      </c>
      <c r="H333" s="84">
        <v>0.68055555555555547</v>
      </c>
      <c r="I333" s="82">
        <v>0.73611111111111116</v>
      </c>
      <c r="J333" s="82">
        <v>0.79166666666666663</v>
      </c>
      <c r="K333" s="82">
        <v>0.84722222222222221</v>
      </c>
      <c r="L333" s="83">
        <v>0.89583333333333337</v>
      </c>
      <c r="M333" s="494" t="s">
        <v>44</v>
      </c>
      <c r="N333" s="505"/>
      <c r="O333" s="171">
        <v>8</v>
      </c>
      <c r="P333" s="493"/>
      <c r="Q333" s="493"/>
      <c r="R333" s="493"/>
      <c r="S333" s="493"/>
      <c r="T333" s="493"/>
      <c r="U333" s="493"/>
      <c r="V333" s="493"/>
      <c r="W333" s="493"/>
      <c r="X333" s="493"/>
      <c r="Y333" s="493"/>
      <c r="Z333" s="493"/>
      <c r="AA333" s="493"/>
      <c r="AB333" s="493"/>
      <c r="AC333" s="493"/>
      <c r="AD333" s="493"/>
      <c r="AE333" s="493"/>
      <c r="AF333" s="493"/>
      <c r="AG333" s="493"/>
    </row>
    <row r="336" spans="1:35" ht="24.75" customHeight="1" x14ac:dyDescent="0.3">
      <c r="A336" s="1036" t="s">
        <v>159</v>
      </c>
      <c r="B336" s="1036"/>
      <c r="C336" s="1036"/>
      <c r="D336" s="1036"/>
      <c r="E336" s="1036"/>
      <c r="F336" s="1036"/>
      <c r="G336" s="1036"/>
      <c r="H336" s="1036"/>
      <c r="I336" s="1036"/>
      <c r="J336" s="1036"/>
      <c r="K336" s="1036"/>
      <c r="L336" s="1036"/>
      <c r="M336" s="1036"/>
      <c r="N336" s="1036"/>
      <c r="O336" s="1036"/>
      <c r="P336" s="1036"/>
      <c r="Q336" s="1036"/>
      <c r="R336" s="1036"/>
      <c r="S336" s="366"/>
      <c r="T336" s="366"/>
      <c r="U336" s="366"/>
      <c r="V336" s="366"/>
      <c r="W336" s="395"/>
      <c r="X336" s="395"/>
      <c r="Y336" s="395"/>
    </row>
    <row r="337" spans="1:26" ht="24.75" customHeight="1" x14ac:dyDescent="0.3">
      <c r="A337" s="1036" t="s">
        <v>160</v>
      </c>
      <c r="B337" s="1036"/>
      <c r="C337" s="1036"/>
      <c r="D337" s="1036"/>
      <c r="E337" s="1036"/>
      <c r="F337" s="1036"/>
      <c r="G337" s="1036"/>
      <c r="H337" s="1036"/>
      <c r="I337" s="1036"/>
      <c r="J337" s="1036"/>
      <c r="K337" s="1036"/>
      <c r="L337" s="1036"/>
      <c r="M337" s="1036"/>
      <c r="N337" s="1036"/>
      <c r="O337" s="1036"/>
      <c r="P337" s="1036"/>
      <c r="Q337" s="1036"/>
      <c r="R337" s="1036"/>
      <c r="S337" s="366"/>
      <c r="T337" s="366"/>
      <c r="U337" s="366"/>
      <c r="V337" s="366"/>
      <c r="W337" s="395"/>
      <c r="X337" s="395"/>
      <c r="Y337" s="395"/>
    </row>
    <row r="338" spans="1:26" ht="24.75" customHeight="1" thickBot="1" x14ac:dyDescent="0.35">
      <c r="A338" s="151" t="s">
        <v>21</v>
      </c>
      <c r="B338" s="172"/>
      <c r="C338" s="506"/>
      <c r="D338" s="506"/>
      <c r="E338" s="506"/>
      <c r="F338" s="506"/>
      <c r="G338" s="506"/>
      <c r="H338" s="506"/>
      <c r="I338" s="506"/>
      <c r="J338" s="506"/>
      <c r="K338" s="506"/>
      <c r="L338" s="506"/>
      <c r="M338" s="506"/>
      <c r="N338" s="506"/>
      <c r="O338" s="506"/>
      <c r="P338" s="506"/>
      <c r="Q338" s="507"/>
      <c r="R338" s="507"/>
      <c r="S338" s="507"/>
      <c r="T338" s="507"/>
      <c r="U338" s="507"/>
      <c r="V338" s="507"/>
      <c r="W338" s="395"/>
      <c r="X338" s="395"/>
      <c r="Y338" s="395"/>
    </row>
    <row r="339" spans="1:26" ht="19.5" thickBot="1" x14ac:dyDescent="0.35">
      <c r="A339" s="1046" t="s">
        <v>3</v>
      </c>
      <c r="B339" s="1054" t="s">
        <v>161</v>
      </c>
      <c r="C339" s="1055"/>
      <c r="D339" s="1055"/>
      <c r="E339" s="1055"/>
      <c r="F339" s="1055"/>
      <c r="G339" s="1055"/>
      <c r="H339" s="1055"/>
      <c r="I339" s="1055"/>
      <c r="J339" s="1055"/>
      <c r="K339" s="1055"/>
      <c r="L339" s="1055"/>
      <c r="M339" s="1055"/>
      <c r="N339" s="1055"/>
      <c r="O339" s="1055"/>
      <c r="P339" s="1056"/>
      <c r="Q339" s="1057" t="s">
        <v>5</v>
      </c>
      <c r="R339" s="507"/>
      <c r="S339" s="507"/>
      <c r="T339" s="507"/>
      <c r="U339" s="507"/>
      <c r="V339" s="507"/>
      <c r="W339" s="507"/>
      <c r="X339" s="395"/>
      <c r="Y339" s="395"/>
      <c r="Z339" s="395"/>
    </row>
    <row r="340" spans="1:26" ht="19.5" thickBot="1" x14ac:dyDescent="0.35">
      <c r="A340" s="1047"/>
      <c r="B340" s="310" t="s">
        <v>128</v>
      </c>
      <c r="C340" s="449" t="s">
        <v>7</v>
      </c>
      <c r="D340" s="310" t="s">
        <v>128</v>
      </c>
      <c r="E340" s="449" t="s">
        <v>7</v>
      </c>
      <c r="F340" s="310" t="s">
        <v>128</v>
      </c>
      <c r="G340" s="449" t="s">
        <v>7</v>
      </c>
      <c r="H340" s="310" t="s">
        <v>128</v>
      </c>
      <c r="I340" s="449" t="s">
        <v>7</v>
      </c>
      <c r="J340" s="310" t="s">
        <v>128</v>
      </c>
      <c r="K340" s="449" t="s">
        <v>7</v>
      </c>
      <c r="L340" s="310" t="s">
        <v>128</v>
      </c>
      <c r="M340" s="449" t="s">
        <v>7</v>
      </c>
      <c r="N340" s="310" t="s">
        <v>128</v>
      </c>
      <c r="O340" s="449" t="s">
        <v>7</v>
      </c>
      <c r="P340" s="310"/>
      <c r="Q340" s="1058"/>
      <c r="R340" s="507"/>
      <c r="S340" s="507"/>
      <c r="T340" s="507"/>
      <c r="U340" s="507"/>
      <c r="V340" s="507"/>
      <c r="W340" s="507"/>
      <c r="X340" s="395"/>
      <c r="Y340" s="395"/>
      <c r="Z340" s="395"/>
    </row>
    <row r="341" spans="1:26" ht="18.75" x14ac:dyDescent="0.3">
      <c r="A341" s="508">
        <v>1</v>
      </c>
      <c r="B341" s="509"/>
      <c r="C341" s="14">
        <v>0.29166666666666669</v>
      </c>
      <c r="D341" s="14">
        <f>TIME(1,10,0)+C341</f>
        <v>0.34027777777777779</v>
      </c>
      <c r="E341" s="14">
        <f>TIME(1,10,0)+D341</f>
        <v>0.3888888888888889</v>
      </c>
      <c r="F341" s="14">
        <f>TIME(1,25,0)+E341</f>
        <v>0.44791666666666669</v>
      </c>
      <c r="G341" s="15">
        <f t="shared" ref="G341" si="18">TIME(1,15,0)+F341</f>
        <v>0.5</v>
      </c>
      <c r="H341" s="176" t="s">
        <v>10</v>
      </c>
      <c r="I341" s="14">
        <f>TIME(1,20,0)+G341</f>
        <v>0.55555555555555558</v>
      </c>
      <c r="J341" s="14">
        <f>TIME(1,15,0)+I341</f>
        <v>0.60763888888888895</v>
      </c>
      <c r="K341" s="14">
        <f>TIME(1,15,0)+J341</f>
        <v>0.65972222222222232</v>
      </c>
      <c r="L341" s="14">
        <f t="shared" ref="L341:N342" si="19">TIME(1,10,0)+K341</f>
        <v>0.70833333333333348</v>
      </c>
      <c r="M341" s="14">
        <f t="shared" si="19"/>
        <v>0.75694444444444464</v>
      </c>
      <c r="N341" s="14">
        <f t="shared" si="19"/>
        <v>0.8055555555555558</v>
      </c>
      <c r="O341" s="15">
        <f>TIME(1,0,0)+N341</f>
        <v>0.84722222222222243</v>
      </c>
      <c r="P341" s="178" t="s">
        <v>11</v>
      </c>
      <c r="Q341" s="282">
        <v>10</v>
      </c>
      <c r="R341" s="395"/>
      <c r="S341" s="510"/>
      <c r="T341" s="395"/>
      <c r="U341" s="395"/>
      <c r="V341" s="395"/>
      <c r="W341" s="395"/>
      <c r="X341" s="395"/>
      <c r="Y341" s="395"/>
      <c r="Z341" s="395"/>
    </row>
    <row r="342" spans="1:26" ht="19.5" thickBot="1" x14ac:dyDescent="0.35">
      <c r="A342" s="511">
        <v>2</v>
      </c>
      <c r="B342" s="41">
        <v>0.29166666666666669</v>
      </c>
      <c r="C342" s="42">
        <f>B342+TIME(1,5,0)</f>
        <v>0.33680555555555558</v>
      </c>
      <c r="D342" s="42">
        <f t="shared" ref="D342" si="20">C342+TIME(1,20,0)</f>
        <v>0.39236111111111116</v>
      </c>
      <c r="E342" s="42">
        <f>D342+TIME(1,5,0)</f>
        <v>0.43750000000000006</v>
      </c>
      <c r="F342" s="42">
        <f>E342+TIME(1,40,0)</f>
        <v>0.50694444444444453</v>
      </c>
      <c r="G342" s="43">
        <f>F342+TIME(1,5,0)</f>
        <v>0.55208333333333337</v>
      </c>
      <c r="H342" s="44" t="s">
        <v>10</v>
      </c>
      <c r="I342" s="42">
        <f>TIME(1,45,0)+G342</f>
        <v>0.625</v>
      </c>
      <c r="J342" s="42">
        <f>TIME(1,5,0)+I342</f>
        <v>0.67013888888888884</v>
      </c>
      <c r="K342" s="42">
        <f>TIME(1,5,0)+J342</f>
        <v>0.71527777777777768</v>
      </c>
      <c r="L342" s="42">
        <f t="shared" si="19"/>
        <v>0.76388888888888884</v>
      </c>
      <c r="M342" s="42">
        <f>TIME(1,10,0)+L342</f>
        <v>0.8125</v>
      </c>
      <c r="N342" s="43">
        <f>TIME(1,0,0)+M342</f>
        <v>0.85416666666666663</v>
      </c>
      <c r="O342" s="44" t="s">
        <v>11</v>
      </c>
      <c r="P342" s="512"/>
      <c r="Q342" s="189">
        <v>10</v>
      </c>
      <c r="R342" s="395"/>
      <c r="S342" s="510"/>
      <c r="T342" s="395"/>
      <c r="U342" s="395"/>
      <c r="V342" s="395"/>
      <c r="W342" s="395"/>
      <c r="X342" s="395"/>
      <c r="Y342" s="395"/>
      <c r="Z342" s="395"/>
    </row>
    <row r="343" spans="1:26" ht="18.75" x14ac:dyDescent="0.3">
      <c r="Q343" s="395"/>
      <c r="R343" s="395"/>
      <c r="S343" s="395"/>
      <c r="T343" s="395"/>
      <c r="U343" s="395"/>
      <c r="V343" s="395"/>
      <c r="W343" s="395"/>
      <c r="X343" s="395"/>
      <c r="Y343" s="395"/>
    </row>
    <row r="344" spans="1:26" ht="19.5" thickBot="1" x14ac:dyDescent="0.35">
      <c r="A344" s="151" t="s">
        <v>16</v>
      </c>
      <c r="B344" s="172"/>
      <c r="C344" s="506"/>
      <c r="D344" s="506"/>
      <c r="E344" s="506"/>
      <c r="F344" s="506"/>
      <c r="G344" s="506"/>
      <c r="H344" s="506"/>
      <c r="I344" s="506"/>
      <c r="J344" s="506"/>
      <c r="K344" s="506"/>
      <c r="L344" s="506"/>
      <c r="M344" s="506"/>
      <c r="N344" s="506"/>
      <c r="O344" s="506"/>
      <c r="P344" s="506"/>
      <c r="Q344" s="507"/>
      <c r="R344" s="507"/>
      <c r="S344" s="507"/>
      <c r="T344" s="507"/>
      <c r="U344" s="507"/>
      <c r="V344" s="507"/>
      <c r="W344" s="395"/>
      <c r="X344" s="395"/>
      <c r="Y344" s="395"/>
    </row>
    <row r="345" spans="1:26" ht="19.5" thickBot="1" x14ac:dyDescent="0.35">
      <c r="A345" s="1046" t="s">
        <v>3</v>
      </c>
      <c r="B345" s="1054" t="s">
        <v>161</v>
      </c>
      <c r="C345" s="1055"/>
      <c r="D345" s="1055"/>
      <c r="E345" s="1055"/>
      <c r="F345" s="1055"/>
      <c r="G345" s="1055"/>
      <c r="H345" s="1055"/>
      <c r="I345" s="1055"/>
      <c r="J345" s="1055"/>
      <c r="K345" s="1055"/>
      <c r="L345" s="1055"/>
      <c r="M345" s="1055"/>
      <c r="N345" s="1055"/>
      <c r="O345" s="1056"/>
      <c r="P345" s="1057" t="s">
        <v>5</v>
      </c>
      <c r="Q345" s="507"/>
      <c r="R345" s="507"/>
      <c r="S345" s="507"/>
      <c r="T345" s="507"/>
      <c r="U345" s="395"/>
      <c r="V345" s="395"/>
      <c r="W345" s="395"/>
    </row>
    <row r="346" spans="1:26" ht="19.5" thickBot="1" x14ac:dyDescent="0.35">
      <c r="A346" s="1047"/>
      <c r="B346" s="95" t="s">
        <v>128</v>
      </c>
      <c r="C346" s="52" t="s">
        <v>7</v>
      </c>
      <c r="D346" s="95" t="s">
        <v>128</v>
      </c>
      <c r="E346" s="52" t="s">
        <v>7</v>
      </c>
      <c r="F346" s="95" t="s">
        <v>128</v>
      </c>
      <c r="G346" s="52" t="s">
        <v>7</v>
      </c>
      <c r="H346" s="95" t="s">
        <v>128</v>
      </c>
      <c r="I346" s="52" t="s">
        <v>7</v>
      </c>
      <c r="J346" s="95" t="s">
        <v>128</v>
      </c>
      <c r="K346" s="52" t="s">
        <v>7</v>
      </c>
      <c r="L346" s="95" t="s">
        <v>128</v>
      </c>
      <c r="M346" s="52" t="s">
        <v>7</v>
      </c>
      <c r="N346" s="95" t="s">
        <v>128</v>
      </c>
      <c r="O346" s="52" t="s">
        <v>7</v>
      </c>
      <c r="P346" s="1058"/>
      <c r="Q346" s="507"/>
      <c r="R346" s="507"/>
      <c r="S346" s="507"/>
      <c r="T346" s="507"/>
      <c r="U346" s="395"/>
      <c r="V346" s="395"/>
      <c r="W346" s="395"/>
    </row>
    <row r="347" spans="1:26" ht="19.5" thickBot="1" x14ac:dyDescent="0.35">
      <c r="A347" s="40">
        <v>1</v>
      </c>
      <c r="B347" s="41">
        <v>0.29166666666666669</v>
      </c>
      <c r="C347" s="42">
        <f>B347+TIME(1,5,0)</f>
        <v>0.33680555555555558</v>
      </c>
      <c r="D347" s="42">
        <f>C347+TIME(1,30,0)</f>
        <v>0.39930555555555558</v>
      </c>
      <c r="E347" s="42">
        <f>D347+TIME(1,5,0)</f>
        <v>0.44444444444444448</v>
      </c>
      <c r="F347" s="42">
        <f>E347+TIME(1,15,0)</f>
        <v>0.49652777777777779</v>
      </c>
      <c r="G347" s="43">
        <f>F347+TIME(1,0,0)</f>
        <v>0.53819444444444442</v>
      </c>
      <c r="H347" s="44" t="s">
        <v>10</v>
      </c>
      <c r="I347" s="42">
        <f>TIME(1,45,0)+G347</f>
        <v>0.61111111111111105</v>
      </c>
      <c r="J347" s="42">
        <f>TIME(1,20,0)+I347</f>
        <v>0.66666666666666663</v>
      </c>
      <c r="K347" s="42">
        <f>TIME(1,25,0)+J347</f>
        <v>0.72569444444444442</v>
      </c>
      <c r="L347" s="42">
        <f>TIME(1,10,0)+K347</f>
        <v>0.77430555555555558</v>
      </c>
      <c r="M347" s="415">
        <f>TIME(1,10,0)+L347</f>
        <v>0.82291666666666674</v>
      </c>
      <c r="N347" s="43">
        <f>TIME(1,0,0)+M347</f>
        <v>0.86458333333333337</v>
      </c>
      <c r="O347" s="513" t="s">
        <v>11</v>
      </c>
      <c r="P347" s="171">
        <v>10</v>
      </c>
      <c r="Q347" s="395"/>
      <c r="S347" s="401"/>
      <c r="T347" s="395"/>
      <c r="U347" s="395"/>
      <c r="V347" s="395"/>
      <c r="W347" s="395"/>
    </row>
    <row r="350" spans="1:26" s="514" customFormat="1" ht="23.25" customHeight="1" x14ac:dyDescent="0.25">
      <c r="A350" s="1036" t="s">
        <v>162</v>
      </c>
      <c r="B350" s="1036"/>
      <c r="C350" s="1036"/>
      <c r="D350" s="1036"/>
      <c r="E350" s="1036"/>
      <c r="F350" s="1036"/>
      <c r="G350" s="1036"/>
      <c r="H350" s="1036"/>
      <c r="I350" s="1036"/>
      <c r="J350" s="1036"/>
      <c r="K350" s="1036"/>
      <c r="L350" s="1036"/>
      <c r="M350" s="1036"/>
      <c r="N350" s="1036"/>
      <c r="O350" s="1036"/>
      <c r="P350" s="1036"/>
      <c r="Q350" s="1036"/>
      <c r="R350" s="1036"/>
      <c r="S350" s="1036"/>
      <c r="T350" s="1036"/>
      <c r="U350" s="1036"/>
      <c r="V350" s="1036"/>
      <c r="W350" s="1036"/>
      <c r="X350" s="241"/>
    </row>
    <row r="351" spans="1:26" s="514" customFormat="1" ht="23.25" customHeight="1" x14ac:dyDescent="0.25">
      <c r="A351" s="1036" t="s">
        <v>163</v>
      </c>
      <c r="B351" s="1036"/>
      <c r="C351" s="1036"/>
      <c r="D351" s="1036"/>
      <c r="E351" s="1036"/>
      <c r="F351" s="1036"/>
      <c r="G351" s="1036"/>
      <c r="H351" s="1036"/>
      <c r="I351" s="1036"/>
      <c r="J351" s="1036"/>
      <c r="K351" s="1036"/>
      <c r="L351" s="1036"/>
      <c r="M351" s="1036"/>
      <c r="N351" s="1036"/>
      <c r="O351" s="1036"/>
      <c r="P351" s="1036"/>
      <c r="Q351" s="1036"/>
      <c r="R351" s="1036"/>
      <c r="S351" s="1036"/>
      <c r="T351" s="1036"/>
      <c r="U351" s="1036"/>
      <c r="V351" s="1036"/>
      <c r="W351" s="1036"/>
      <c r="X351" s="241"/>
    </row>
    <row r="352" spans="1:26" s="240" customFormat="1" ht="23.25" customHeight="1" thickBot="1" x14ac:dyDescent="0.3">
      <c r="A352" s="151" t="s">
        <v>21</v>
      </c>
      <c r="B352" s="515"/>
    </row>
    <row r="353" spans="1:25" s="152" customFormat="1" ht="19.5" thickBot="1" x14ac:dyDescent="0.3">
      <c r="A353" s="1044" t="s">
        <v>3</v>
      </c>
      <c r="B353" s="1054" t="s">
        <v>164</v>
      </c>
      <c r="C353" s="1055"/>
      <c r="D353" s="1055"/>
      <c r="E353" s="1055"/>
      <c r="F353" s="1055"/>
      <c r="G353" s="1055"/>
      <c r="H353" s="1055"/>
      <c r="I353" s="1055"/>
      <c r="J353" s="1055"/>
      <c r="K353" s="1055"/>
      <c r="L353" s="1055"/>
      <c r="M353" s="1055"/>
      <c r="N353" s="1055"/>
      <c r="O353" s="1055"/>
      <c r="P353" s="1055"/>
      <c r="Q353" s="1055"/>
      <c r="R353" s="1055"/>
      <c r="S353" s="1055"/>
      <c r="T353" s="1056"/>
      <c r="U353" s="1057" t="s">
        <v>5</v>
      </c>
    </row>
    <row r="354" spans="1:25" s="152" customFormat="1" ht="19.5" thickBot="1" x14ac:dyDescent="0.3">
      <c r="A354" s="1045"/>
      <c r="B354" s="881" t="s">
        <v>165</v>
      </c>
      <c r="C354" s="946" t="s">
        <v>34</v>
      </c>
      <c r="D354" s="881" t="s">
        <v>165</v>
      </c>
      <c r="E354" s="947" t="s">
        <v>34</v>
      </c>
      <c r="F354" s="881" t="s">
        <v>165</v>
      </c>
      <c r="G354" s="947" t="s">
        <v>34</v>
      </c>
      <c r="H354" s="881" t="s">
        <v>165</v>
      </c>
      <c r="I354" s="947" t="s">
        <v>34</v>
      </c>
      <c r="J354" s="881" t="s">
        <v>165</v>
      </c>
      <c r="K354" s="947" t="s">
        <v>34</v>
      </c>
      <c r="L354" s="881" t="s">
        <v>165</v>
      </c>
      <c r="M354" s="947" t="s">
        <v>34</v>
      </c>
      <c r="N354" s="881" t="s">
        <v>165</v>
      </c>
      <c r="O354" s="947" t="s">
        <v>34</v>
      </c>
      <c r="P354" s="881" t="s">
        <v>165</v>
      </c>
      <c r="Q354" s="947" t="s">
        <v>34</v>
      </c>
      <c r="R354" s="881" t="s">
        <v>165</v>
      </c>
      <c r="S354" s="947" t="s">
        <v>34</v>
      </c>
      <c r="T354" s="947"/>
      <c r="U354" s="1058"/>
    </row>
    <row r="355" spans="1:25" s="152" customFormat="1" ht="18.75" x14ac:dyDescent="0.25">
      <c r="A355" s="683">
        <v>1</v>
      </c>
      <c r="B355" s="948"/>
      <c r="C355" s="839">
        <v>0.29166666666666669</v>
      </c>
      <c r="D355" s="839">
        <f>C355+TIME(0,55,0)</f>
        <v>0.3298611111111111</v>
      </c>
      <c r="E355" s="839">
        <f>D355+TIME(0,50,0)</f>
        <v>0.36458333333333331</v>
      </c>
      <c r="F355" s="839">
        <f>E355+TIME(1,0,0)</f>
        <v>0.40625</v>
      </c>
      <c r="G355" s="839">
        <f>F355+TIME(1,0,0)</f>
        <v>0.44791666666666669</v>
      </c>
      <c r="H355" s="840">
        <f>G355+TIME(0,50,0)</f>
        <v>0.4826388888888889</v>
      </c>
      <c r="I355" s="841" t="s">
        <v>10</v>
      </c>
      <c r="J355" s="839">
        <f>H355+TIME(1,55,0)</f>
        <v>0.5625</v>
      </c>
      <c r="K355" s="839">
        <f>J355+TIME(1,0,0)</f>
        <v>0.60416666666666663</v>
      </c>
      <c r="L355" s="839">
        <f>K355+TIME(1,0,0)</f>
        <v>0.64583333333333326</v>
      </c>
      <c r="M355" s="839">
        <f>L355+TIME(0,50,0)</f>
        <v>0.68055555555555547</v>
      </c>
      <c r="N355" s="839">
        <f>M355+TIME(0,50,0)</f>
        <v>0.71527777777777768</v>
      </c>
      <c r="O355" s="839">
        <f>N355+TIME(1,0,0)</f>
        <v>0.75694444444444431</v>
      </c>
      <c r="P355" s="839">
        <f>O355+TIME(0,50,0)</f>
        <v>0.79166666666666652</v>
      </c>
      <c r="Q355" s="839">
        <f>P355+TIME(0,50,0)</f>
        <v>0.82638888888888873</v>
      </c>
      <c r="R355" s="839">
        <f>Q355+TIME(1,5,0)</f>
        <v>0.87152777777777757</v>
      </c>
      <c r="S355" s="840">
        <f>R355+TIME(0,35,0)</f>
        <v>0.89583333333333315</v>
      </c>
      <c r="T355" s="879" t="s">
        <v>11</v>
      </c>
      <c r="U355" s="686">
        <v>14</v>
      </c>
      <c r="Y355" s="47"/>
    </row>
    <row r="356" spans="1:25" s="152" customFormat="1" ht="18.75" x14ac:dyDescent="0.25">
      <c r="A356" s="21">
        <v>2</v>
      </c>
      <c r="B356" s="949"/>
      <c r="C356" s="726">
        <v>0.31597222222222221</v>
      </c>
      <c r="D356" s="726">
        <f>C356+TIME(0,55,0)</f>
        <v>0.35416666666666663</v>
      </c>
      <c r="E356" s="726">
        <f>D356+TIME(0,50,0)</f>
        <v>0.38888888888888884</v>
      </c>
      <c r="F356" s="726">
        <f>E356+TIME(1,15,0)</f>
        <v>0.44097222222222215</v>
      </c>
      <c r="G356" s="726">
        <f>F356+TIME(0,55,0)</f>
        <v>0.47916666666666657</v>
      </c>
      <c r="H356" s="726">
        <f>G356+TIME(1,0,0)</f>
        <v>0.52083333333333326</v>
      </c>
      <c r="I356" s="726">
        <f>H356+TIME(1,0,0)</f>
        <v>0.56249999999999989</v>
      </c>
      <c r="J356" s="846">
        <f>I356+TIME(0,50,0)</f>
        <v>0.5972222222222221</v>
      </c>
      <c r="K356" s="825" t="s">
        <v>10</v>
      </c>
      <c r="L356" s="726">
        <f>J356+TIME(1,40,0)</f>
        <v>0.66666666666666652</v>
      </c>
      <c r="M356" s="726">
        <f>L356+TIME(0,55,0)</f>
        <v>0.70486111111111094</v>
      </c>
      <c r="N356" s="726">
        <f>M356+TIME(0,50,0)</f>
        <v>0.73958333333333315</v>
      </c>
      <c r="O356" s="726">
        <f>N356+TIME(1,0,0)</f>
        <v>0.78124999999999978</v>
      </c>
      <c r="P356" s="726">
        <f>O356+TIME(0,55,0)</f>
        <v>0.8194444444444442</v>
      </c>
      <c r="Q356" s="726">
        <f>P356+TIME(0,45,0)</f>
        <v>0.8506944444444442</v>
      </c>
      <c r="R356" s="846">
        <f>Q356+TIME(0,35,0)</f>
        <v>0.87499999999999978</v>
      </c>
      <c r="S356" s="825" t="s">
        <v>11</v>
      </c>
      <c r="T356" s="950"/>
      <c r="U356" s="64">
        <v>13</v>
      </c>
      <c r="Y356" s="47"/>
    </row>
    <row r="357" spans="1:25" s="152" customFormat="1" ht="19.5" thickBot="1" x14ac:dyDescent="0.3">
      <c r="A357" s="684">
        <v>3</v>
      </c>
      <c r="B357" s="849">
        <v>0.30555555555555552</v>
      </c>
      <c r="C357" s="750">
        <f>B357+TIME(0,50,0)</f>
        <v>0.34027777777777773</v>
      </c>
      <c r="D357" s="750">
        <f>C357+TIME(0,55,0)</f>
        <v>0.37847222222222215</v>
      </c>
      <c r="E357" s="750">
        <f>D357+TIME(0,55,0)</f>
        <v>0.41666666666666657</v>
      </c>
      <c r="F357" s="750">
        <f>E357+TIME(1,30,0)</f>
        <v>0.47916666666666657</v>
      </c>
      <c r="G357" s="750">
        <f>F357+TIME(1,0,0)</f>
        <v>0.52083333333333326</v>
      </c>
      <c r="H357" s="850">
        <f>G357+TIME(0,50,0)</f>
        <v>0.55555555555555547</v>
      </c>
      <c r="I357" s="831" t="s">
        <v>10</v>
      </c>
      <c r="J357" s="750">
        <f>H357+TIME(1,20,0)</f>
        <v>0.61111111111111105</v>
      </c>
      <c r="K357" s="750">
        <f>J357+TIME(0,50,0)</f>
        <v>0.64583333333333326</v>
      </c>
      <c r="L357" s="750">
        <f>K357+TIME(1,0,0)</f>
        <v>0.68749999999999989</v>
      </c>
      <c r="M357" s="750">
        <f>L357+TIME(1,5,0)</f>
        <v>0.73263888888888873</v>
      </c>
      <c r="N357" s="750">
        <f>M357+TIME(0,55,0)</f>
        <v>0.77083333333333315</v>
      </c>
      <c r="O357" s="750">
        <f>N357+TIME(0,50,0)</f>
        <v>0.80555555555555536</v>
      </c>
      <c r="P357" s="750">
        <f>O357+TIME(1,5,0)</f>
        <v>0.8506944444444442</v>
      </c>
      <c r="Q357" s="750">
        <f>P357+TIME(0,35,0)</f>
        <v>0.87499999999999978</v>
      </c>
      <c r="R357" s="850">
        <f>Q357+TIME(0,35,0)</f>
        <v>0.89930555555555536</v>
      </c>
      <c r="S357" s="831" t="s">
        <v>11</v>
      </c>
      <c r="T357" s="951"/>
      <c r="U357" s="687">
        <v>14</v>
      </c>
      <c r="Y357" s="47"/>
    </row>
    <row r="358" spans="1:25" s="240" customFormat="1" x14ac:dyDescent="0.25">
      <c r="B358" s="515"/>
      <c r="X358" s="945"/>
    </row>
    <row r="359" spans="1:25" s="152" customFormat="1" ht="19.5" thickBot="1" x14ac:dyDescent="0.3">
      <c r="A359" s="151" t="s">
        <v>16</v>
      </c>
      <c r="X359" s="678"/>
    </row>
    <row r="360" spans="1:25" s="453" customFormat="1" ht="19.5" thickBot="1" x14ac:dyDescent="0.3">
      <c r="A360" s="1044" t="s">
        <v>3</v>
      </c>
      <c r="B360" s="1054" t="s">
        <v>164</v>
      </c>
      <c r="C360" s="1055"/>
      <c r="D360" s="1055"/>
      <c r="E360" s="1055"/>
      <c r="F360" s="1055"/>
      <c r="G360" s="1055"/>
      <c r="H360" s="1055"/>
      <c r="I360" s="1055"/>
      <c r="J360" s="1055"/>
      <c r="K360" s="1055"/>
      <c r="L360" s="1055"/>
      <c r="M360" s="1055"/>
      <c r="N360" s="1055"/>
      <c r="O360" s="1055"/>
      <c r="P360" s="1055"/>
      <c r="Q360" s="1055"/>
      <c r="R360" s="1055"/>
      <c r="S360" s="1055"/>
      <c r="T360" s="1055"/>
      <c r="U360" s="1055"/>
      <c r="V360" s="1056"/>
      <c r="W360" s="1085" t="s">
        <v>5</v>
      </c>
    </row>
    <row r="361" spans="1:25" s="453" customFormat="1" ht="19.5" thickBot="1" x14ac:dyDescent="0.3">
      <c r="A361" s="1045"/>
      <c r="B361" s="952" t="s">
        <v>165</v>
      </c>
      <c r="C361" s="696" t="s">
        <v>34</v>
      </c>
      <c r="D361" s="854" t="s">
        <v>165</v>
      </c>
      <c r="E361" s="696" t="s">
        <v>34</v>
      </c>
      <c r="F361" s="854" t="s">
        <v>165</v>
      </c>
      <c r="G361" s="696" t="s">
        <v>34</v>
      </c>
      <c r="H361" s="854" t="s">
        <v>165</v>
      </c>
      <c r="I361" s="696" t="s">
        <v>34</v>
      </c>
      <c r="J361" s="854" t="s">
        <v>165</v>
      </c>
      <c r="K361" s="696" t="s">
        <v>34</v>
      </c>
      <c r="L361" s="854" t="s">
        <v>165</v>
      </c>
      <c r="M361" s="696" t="s">
        <v>34</v>
      </c>
      <c r="N361" s="854" t="s">
        <v>165</v>
      </c>
      <c r="O361" s="696" t="s">
        <v>34</v>
      </c>
      <c r="P361" s="854" t="s">
        <v>165</v>
      </c>
      <c r="Q361" s="696" t="s">
        <v>34</v>
      </c>
      <c r="R361" s="854" t="s">
        <v>165</v>
      </c>
      <c r="S361" s="696" t="s">
        <v>34</v>
      </c>
      <c r="T361" s="854" t="s">
        <v>165</v>
      </c>
      <c r="U361" s="696" t="s">
        <v>34</v>
      </c>
      <c r="V361" s="854" t="s">
        <v>165</v>
      </c>
      <c r="W361" s="1086"/>
    </row>
    <row r="362" spans="1:25" s="453" customFormat="1" ht="18.75" x14ac:dyDescent="0.25">
      <c r="A362" s="154">
        <v>1</v>
      </c>
      <c r="B362" s="948"/>
      <c r="C362" s="839">
        <v>0.3125</v>
      </c>
      <c r="D362" s="839">
        <f>C362+TIME(0,45,0)</f>
        <v>0.34375</v>
      </c>
      <c r="E362" s="839">
        <f>D362+TIME(0,55,0)</f>
        <v>0.38194444444444442</v>
      </c>
      <c r="F362" s="839">
        <f>E362+TIME(0,35,0)</f>
        <v>0.40625</v>
      </c>
      <c r="G362" s="839">
        <f t="shared" ref="G362:J363" si="21">F362+TIME(0,45,0)</f>
        <v>0.4375</v>
      </c>
      <c r="H362" s="839">
        <f t="shared" si="21"/>
        <v>0.46875</v>
      </c>
      <c r="I362" s="839">
        <f t="shared" si="21"/>
        <v>0.5</v>
      </c>
      <c r="J362" s="840">
        <f t="shared" si="21"/>
        <v>0.53125</v>
      </c>
      <c r="K362" s="841" t="s">
        <v>18</v>
      </c>
      <c r="L362" s="839">
        <f>J362+TIME(1,55,0)</f>
        <v>0.61111111111111116</v>
      </c>
      <c r="M362" s="839">
        <f>L362+TIME(0,45,0)</f>
        <v>0.64236111111111116</v>
      </c>
      <c r="N362" s="839">
        <f>M362+TIME(0,45,0)</f>
        <v>0.67361111111111116</v>
      </c>
      <c r="O362" s="839">
        <f>N362+TIME(0,40,0)</f>
        <v>0.70138888888888895</v>
      </c>
      <c r="P362" s="839">
        <f>O362+TIME(0,45,0)</f>
        <v>0.73263888888888895</v>
      </c>
      <c r="Q362" s="839">
        <f>P362+TIME(0,45,0)</f>
        <v>0.76388888888888895</v>
      </c>
      <c r="R362" s="839">
        <f>Q362+TIME(0,40,0)</f>
        <v>0.79166666666666674</v>
      </c>
      <c r="S362" s="839">
        <f>R362+TIME(1,0,0)</f>
        <v>0.83333333333333337</v>
      </c>
      <c r="T362" s="839">
        <f>S362+TIME(1,5,0)</f>
        <v>0.87847222222222221</v>
      </c>
      <c r="U362" s="840">
        <f>T362+TIME(0,35,0)</f>
        <v>0.90277777777777779</v>
      </c>
      <c r="V362" s="879" t="s">
        <v>11</v>
      </c>
      <c r="W362" s="159">
        <v>16</v>
      </c>
      <c r="Y362" s="47"/>
    </row>
    <row r="363" spans="1:25" s="453" customFormat="1" ht="19.5" thickBot="1" x14ac:dyDescent="0.3">
      <c r="A363" s="684">
        <v>2</v>
      </c>
      <c r="B363" s="849">
        <v>0.3125</v>
      </c>
      <c r="C363" s="750">
        <f>B363+TIME(0,45,0)</f>
        <v>0.34375</v>
      </c>
      <c r="D363" s="750">
        <f>C363+TIME(0,45,0)</f>
        <v>0.375</v>
      </c>
      <c r="E363" s="750">
        <f>D363+TIME(0,50,0)</f>
        <v>0.40972222222222221</v>
      </c>
      <c r="F363" s="750">
        <f>E363+TIME(0,40,0)</f>
        <v>0.4375</v>
      </c>
      <c r="G363" s="750">
        <f t="shared" si="21"/>
        <v>0.46875</v>
      </c>
      <c r="H363" s="750">
        <f t="shared" si="21"/>
        <v>0.5</v>
      </c>
      <c r="I363" s="750">
        <f t="shared" si="21"/>
        <v>0.53125</v>
      </c>
      <c r="J363" s="850">
        <f t="shared" si="21"/>
        <v>0.5625</v>
      </c>
      <c r="K363" s="831" t="s">
        <v>18</v>
      </c>
      <c r="L363" s="750">
        <f>J363+TIME(1,55,0)</f>
        <v>0.64236111111111116</v>
      </c>
      <c r="M363" s="750">
        <f>L363+TIME(0,45,0)</f>
        <v>0.67361111111111116</v>
      </c>
      <c r="N363" s="750">
        <f>M363+TIME(0,40,0)</f>
        <v>0.70138888888888895</v>
      </c>
      <c r="O363" s="750">
        <f>N363+TIME(0,45,0)</f>
        <v>0.73263888888888895</v>
      </c>
      <c r="P363" s="750">
        <f>O363+TIME(0,40,0)</f>
        <v>0.76041666666666674</v>
      </c>
      <c r="Q363" s="750">
        <f>P363+TIME(0,50,0)</f>
        <v>0.79513888888888895</v>
      </c>
      <c r="R363" s="750">
        <f>Q363+TIME(1,0,0)</f>
        <v>0.83680555555555558</v>
      </c>
      <c r="S363" s="750">
        <f>R363+TIME(1,0,0)</f>
        <v>0.87847222222222221</v>
      </c>
      <c r="T363" s="850">
        <f>S363+TIME(0,35,0)</f>
        <v>0.90277777777777779</v>
      </c>
      <c r="U363" s="831" t="s">
        <v>11</v>
      </c>
      <c r="V363" s="852"/>
      <c r="W363" s="687">
        <v>16</v>
      </c>
      <c r="Y363" s="47"/>
    </row>
    <row r="366" spans="1:25" s="152" customFormat="1" ht="18.75" x14ac:dyDescent="0.25">
      <c r="A366" s="1035" t="s">
        <v>58</v>
      </c>
      <c r="B366" s="1035"/>
      <c r="C366" s="1035"/>
      <c r="D366" s="1035"/>
      <c r="E366" s="1035"/>
      <c r="F366" s="1035"/>
      <c r="G366" s="1035"/>
      <c r="H366" s="1035"/>
      <c r="I366" s="1035"/>
      <c r="J366" s="1035"/>
      <c r="K366" s="1035"/>
      <c r="L366" s="1035"/>
      <c r="M366" s="1035"/>
      <c r="N366" s="1035"/>
      <c r="O366" s="1035"/>
      <c r="P366" s="1035"/>
      <c r="Q366" s="1035"/>
      <c r="R366" s="1035"/>
    </row>
    <row r="367" spans="1:25" s="152" customFormat="1" ht="18.75" x14ac:dyDescent="0.25">
      <c r="A367" s="1035" t="s">
        <v>59</v>
      </c>
      <c r="B367" s="1035"/>
      <c r="C367" s="1035"/>
      <c r="D367" s="1035"/>
      <c r="E367" s="1035"/>
      <c r="F367" s="1035"/>
      <c r="G367" s="1035"/>
      <c r="H367" s="1035"/>
      <c r="I367" s="1035"/>
      <c r="J367" s="1035"/>
      <c r="K367" s="1035"/>
      <c r="L367" s="1035"/>
      <c r="M367" s="1035"/>
      <c r="N367" s="1035"/>
      <c r="O367" s="1035"/>
      <c r="P367" s="1035"/>
      <c r="Q367" s="1035"/>
      <c r="R367" s="1035"/>
    </row>
    <row r="368" spans="1:25" s="152" customFormat="1" ht="19.5" thickBot="1" x14ac:dyDescent="0.3">
      <c r="A368" s="208" t="s">
        <v>21</v>
      </c>
      <c r="B368" s="220"/>
      <c r="C368" s="220"/>
      <c r="D368" s="220"/>
      <c r="E368" s="220"/>
      <c r="F368" s="220"/>
      <c r="G368" s="220"/>
      <c r="H368" s="220"/>
      <c r="I368" s="220"/>
      <c r="J368" s="220"/>
      <c r="K368" s="220"/>
      <c r="L368" s="220"/>
      <c r="M368" s="220"/>
      <c r="N368" s="220"/>
      <c r="O368" s="220"/>
      <c r="P368" s="220"/>
      <c r="Q368" s="220"/>
    </row>
    <row r="369" spans="1:30" s="152" customFormat="1" ht="19.5" thickBot="1" x14ac:dyDescent="0.3">
      <c r="A369" s="1046" t="s">
        <v>3</v>
      </c>
      <c r="B369" s="1039" t="s">
        <v>60</v>
      </c>
      <c r="C369" s="1040"/>
      <c r="D369" s="1040"/>
      <c r="E369" s="1040"/>
      <c r="F369" s="1040"/>
      <c r="G369" s="1040"/>
      <c r="H369" s="1040"/>
      <c r="I369" s="1040"/>
      <c r="J369" s="1040"/>
      <c r="K369" s="1040"/>
      <c r="L369" s="1040"/>
      <c r="M369" s="1040"/>
      <c r="N369" s="1040"/>
      <c r="O369" s="1040"/>
      <c r="P369" s="1040"/>
      <c r="Q369" s="1041"/>
      <c r="R369" s="1042" t="s">
        <v>5</v>
      </c>
    </row>
    <row r="370" spans="1:30" s="152" customFormat="1" ht="19.5" thickBot="1" x14ac:dyDescent="0.3">
      <c r="A370" s="1209"/>
      <c r="B370" s="1207" t="s">
        <v>61</v>
      </c>
      <c r="C370" s="221" t="s">
        <v>9</v>
      </c>
      <c r="D370" s="222" t="s">
        <v>62</v>
      </c>
      <c r="E370" s="1207" t="s">
        <v>61</v>
      </c>
      <c r="F370" s="221" t="s">
        <v>62</v>
      </c>
      <c r="G370" s="223" t="s">
        <v>63</v>
      </c>
      <c r="H370" s="223" t="s">
        <v>62</v>
      </c>
      <c r="I370" s="223" t="s">
        <v>63</v>
      </c>
      <c r="J370" s="223" t="s">
        <v>62</v>
      </c>
      <c r="K370" s="223" t="s">
        <v>63</v>
      </c>
      <c r="L370" s="223" t="s">
        <v>62</v>
      </c>
      <c r="M370" s="223" t="s">
        <v>9</v>
      </c>
      <c r="N370" s="223" t="s">
        <v>62</v>
      </c>
      <c r="O370" s="223" t="s">
        <v>9</v>
      </c>
      <c r="P370" s="222" t="s">
        <v>62</v>
      </c>
      <c r="Q370" s="1207" t="s">
        <v>61</v>
      </c>
      <c r="R370" s="1210"/>
    </row>
    <row r="371" spans="1:30" s="152" customFormat="1" ht="19.5" thickBot="1" x14ac:dyDescent="0.3">
      <c r="A371" s="224">
        <v>1</v>
      </c>
      <c r="B371" s="1208"/>
      <c r="C371" s="225">
        <v>0.29166666666666669</v>
      </c>
      <c r="D371" s="226">
        <f>C371+TIME(0,55,0)</f>
        <v>0.3298611111111111</v>
      </c>
      <c r="E371" s="1208"/>
      <c r="F371" s="227">
        <f>D371+TIME(1,35,0)</f>
        <v>0.39583333333333331</v>
      </c>
      <c r="G371" s="228">
        <f>F371+TIME(0,50,0)</f>
        <v>0.43055555555555552</v>
      </c>
      <c r="H371" s="228">
        <f t="shared" ref="H371:L371" si="22">G371+TIME(0,50,0)</f>
        <v>0.46527777777777773</v>
      </c>
      <c r="I371" s="228">
        <f t="shared" si="22"/>
        <v>0.49999999999999994</v>
      </c>
      <c r="J371" s="228">
        <f t="shared" si="22"/>
        <v>0.53472222222222221</v>
      </c>
      <c r="K371" s="228">
        <f t="shared" si="22"/>
        <v>0.56944444444444442</v>
      </c>
      <c r="L371" s="229">
        <f t="shared" si="22"/>
        <v>0.60416666666666663</v>
      </c>
      <c r="M371" s="230" t="s">
        <v>10</v>
      </c>
      <c r="N371" s="228">
        <f>L371+TIME(2,0,0)</f>
        <v>0.6875</v>
      </c>
      <c r="O371" s="228">
        <f t="shared" ref="O371:P371" si="23">N371+TIME(0,40,0)</f>
        <v>0.71527777777777779</v>
      </c>
      <c r="P371" s="231">
        <f t="shared" si="23"/>
        <v>0.74305555555555558</v>
      </c>
      <c r="Q371" s="1208"/>
      <c r="R371" s="232" t="s">
        <v>64</v>
      </c>
    </row>
    <row r="372" spans="1:30" s="152" customFormat="1" ht="18.75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1:30" s="152" customFormat="1" ht="19.5" thickBot="1" x14ac:dyDescent="0.3">
      <c r="A373" s="208" t="s">
        <v>16</v>
      </c>
      <c r="B373" s="90"/>
      <c r="C373" s="2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90"/>
    </row>
    <row r="374" spans="1:30" s="152" customFormat="1" ht="19.5" thickBot="1" x14ac:dyDescent="0.3">
      <c r="A374" s="1046" t="s">
        <v>3</v>
      </c>
      <c r="B374" s="1039" t="s">
        <v>60</v>
      </c>
      <c r="C374" s="1040"/>
      <c r="D374" s="1040"/>
      <c r="E374" s="1040"/>
      <c r="F374" s="1040"/>
      <c r="G374" s="1040"/>
      <c r="H374" s="1040"/>
      <c r="I374" s="1040"/>
      <c r="J374" s="1040"/>
      <c r="K374" s="1040"/>
      <c r="L374" s="1040"/>
      <c r="M374" s="1040"/>
      <c r="N374" s="1041"/>
      <c r="O374" s="1042" t="s">
        <v>5</v>
      </c>
    </row>
    <row r="375" spans="1:30" s="152" customFormat="1" ht="19.5" thickBot="1" x14ac:dyDescent="0.3">
      <c r="A375" s="1206"/>
      <c r="B375" s="1207" t="s">
        <v>61</v>
      </c>
      <c r="C375" s="233" t="s">
        <v>62</v>
      </c>
      <c r="D375" s="223" t="s">
        <v>63</v>
      </c>
      <c r="E375" s="223" t="s">
        <v>62</v>
      </c>
      <c r="F375" s="223" t="s">
        <v>63</v>
      </c>
      <c r="G375" s="223" t="s">
        <v>62</v>
      </c>
      <c r="H375" s="223" t="s">
        <v>63</v>
      </c>
      <c r="I375" s="223" t="s">
        <v>62</v>
      </c>
      <c r="J375" s="223" t="s">
        <v>9</v>
      </c>
      <c r="K375" s="223" t="s">
        <v>62</v>
      </c>
      <c r="L375" s="223" t="s">
        <v>9</v>
      </c>
      <c r="M375" s="234" t="s">
        <v>62</v>
      </c>
      <c r="N375" s="1207" t="s">
        <v>61</v>
      </c>
      <c r="O375" s="1043"/>
    </row>
    <row r="376" spans="1:30" s="240" customFormat="1" ht="19.5" thickBot="1" x14ac:dyDescent="0.3">
      <c r="A376" s="235">
        <v>1</v>
      </c>
      <c r="B376" s="1208"/>
      <c r="C376" s="236">
        <f>D371+TIME(1,35,0)</f>
        <v>0.39583333333333331</v>
      </c>
      <c r="D376" s="237">
        <f>C376+TIME(0,50,0)</f>
        <v>0.43055555555555552</v>
      </c>
      <c r="E376" s="237">
        <f t="shared" ref="E376:I376" si="24">D376+TIME(0,50,0)</f>
        <v>0.46527777777777773</v>
      </c>
      <c r="F376" s="237">
        <f t="shared" si="24"/>
        <v>0.49999999999999994</v>
      </c>
      <c r="G376" s="237">
        <f t="shared" si="24"/>
        <v>0.53472222222222221</v>
      </c>
      <c r="H376" s="237">
        <f t="shared" si="24"/>
        <v>0.56944444444444442</v>
      </c>
      <c r="I376" s="229">
        <f t="shared" si="24"/>
        <v>0.60416666666666663</v>
      </c>
      <c r="J376" s="230" t="s">
        <v>10</v>
      </c>
      <c r="K376" s="237">
        <f>I376+TIME(2,0,0)</f>
        <v>0.6875</v>
      </c>
      <c r="L376" s="237">
        <f t="shared" ref="L376" si="25">K376+TIME(0,40,0)</f>
        <v>0.71527777777777779</v>
      </c>
      <c r="M376" s="238">
        <f>L376+TIME(0,40,0)</f>
        <v>0.74305555555555558</v>
      </c>
      <c r="N376" s="1208"/>
      <c r="O376" s="239" t="s">
        <v>65</v>
      </c>
    </row>
    <row r="379" spans="1:30" s="89" customFormat="1" ht="18.75" x14ac:dyDescent="0.25">
      <c r="A379" s="1035" t="s">
        <v>170</v>
      </c>
      <c r="B379" s="1035"/>
      <c r="C379" s="1035"/>
      <c r="D379" s="1035"/>
      <c r="E379" s="1035"/>
      <c r="F379" s="1035"/>
      <c r="G379" s="1035"/>
      <c r="H379" s="1035"/>
      <c r="I379" s="1035"/>
      <c r="J379" s="1035"/>
      <c r="K379" s="1035"/>
      <c r="L379" s="1035"/>
      <c r="M379" s="1035"/>
      <c r="N379" s="1035"/>
      <c r="O379" s="1035"/>
      <c r="P379" s="1035"/>
      <c r="Q379" s="1035"/>
      <c r="R379" s="1035"/>
      <c r="S379" s="1035"/>
      <c r="T379" s="1035"/>
      <c r="U379" s="1035"/>
      <c r="V379" s="46"/>
      <c r="W379" s="46"/>
      <c r="X379" s="46"/>
      <c r="Y379" s="46"/>
      <c r="Z379" s="46"/>
      <c r="AA379" s="46"/>
      <c r="AB379" s="46"/>
      <c r="AC379" s="46"/>
      <c r="AD379" s="46"/>
    </row>
    <row r="380" spans="1:30" s="89" customFormat="1" ht="18.75" x14ac:dyDescent="0.25">
      <c r="A380" s="1035" t="s">
        <v>171</v>
      </c>
      <c r="B380" s="1035"/>
      <c r="C380" s="1035"/>
      <c r="D380" s="1035"/>
      <c r="E380" s="1035"/>
      <c r="F380" s="1035"/>
      <c r="G380" s="1035"/>
      <c r="H380" s="1035"/>
      <c r="I380" s="1035"/>
      <c r="J380" s="1035"/>
      <c r="K380" s="1035"/>
      <c r="L380" s="1035"/>
      <c r="M380" s="1035"/>
      <c r="N380" s="1035"/>
      <c r="O380" s="1035"/>
      <c r="P380" s="1035"/>
      <c r="Q380" s="1035"/>
      <c r="R380" s="1035"/>
      <c r="S380" s="1035"/>
      <c r="T380" s="1035"/>
      <c r="U380" s="1035"/>
      <c r="V380" s="46"/>
      <c r="W380" s="46"/>
      <c r="X380" s="46"/>
      <c r="Y380" s="46"/>
      <c r="Z380" s="46"/>
      <c r="AA380" s="46"/>
      <c r="AB380" s="46"/>
      <c r="AC380" s="46"/>
      <c r="AD380" s="46"/>
    </row>
    <row r="381" spans="1:30" s="89" customFormat="1" ht="19.5" thickBot="1" x14ac:dyDescent="0.3">
      <c r="A381" s="208" t="s">
        <v>21</v>
      </c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  <c r="AB381" s="46"/>
      <c r="AC381" s="46"/>
      <c r="AD381" s="46"/>
    </row>
    <row r="382" spans="1:30" s="89" customFormat="1" ht="19.5" thickBot="1" x14ac:dyDescent="0.3">
      <c r="A382" s="1201" t="s">
        <v>3</v>
      </c>
      <c r="B382" s="1039" t="s">
        <v>172</v>
      </c>
      <c r="C382" s="1040"/>
      <c r="D382" s="1040"/>
      <c r="E382" s="1040"/>
      <c r="F382" s="1040"/>
      <c r="G382" s="1040"/>
      <c r="H382" s="1040"/>
      <c r="I382" s="1040"/>
      <c r="J382" s="1040"/>
      <c r="K382" s="1040"/>
      <c r="L382" s="1040"/>
      <c r="M382" s="1040"/>
      <c r="N382" s="1040"/>
      <c r="O382" s="1040"/>
      <c r="P382" s="1040"/>
      <c r="Q382" s="1040"/>
      <c r="R382" s="1040"/>
      <c r="S382" s="1040"/>
      <c r="T382" s="1041"/>
      <c r="U382" s="1042" t="s">
        <v>5</v>
      </c>
      <c r="V382" s="2"/>
      <c r="W382" s="2"/>
      <c r="X382" s="2"/>
      <c r="Y382" s="2"/>
      <c r="Z382" s="2"/>
      <c r="AA382" s="2"/>
    </row>
    <row r="383" spans="1:30" s="89" customFormat="1" ht="19.5" thickBot="1" x14ac:dyDescent="0.3">
      <c r="A383" s="1202"/>
      <c r="B383" s="129" t="s">
        <v>100</v>
      </c>
      <c r="C383" s="223" t="s">
        <v>9</v>
      </c>
      <c r="D383" s="223" t="s">
        <v>24</v>
      </c>
      <c r="E383" s="223" t="s">
        <v>100</v>
      </c>
      <c r="F383" s="223" t="s">
        <v>9</v>
      </c>
      <c r="G383" s="223" t="s">
        <v>24</v>
      </c>
      <c r="H383" s="223" t="s">
        <v>100</v>
      </c>
      <c r="I383" s="223" t="s">
        <v>9</v>
      </c>
      <c r="J383" s="223" t="s">
        <v>24</v>
      </c>
      <c r="K383" s="223" t="s">
        <v>173</v>
      </c>
      <c r="L383" s="223" t="s">
        <v>100</v>
      </c>
      <c r="M383" s="223" t="s">
        <v>9</v>
      </c>
      <c r="N383" s="223" t="s">
        <v>24</v>
      </c>
      <c r="O383" s="223" t="s">
        <v>100</v>
      </c>
      <c r="P383" s="223" t="s">
        <v>9</v>
      </c>
      <c r="Q383" s="223" t="s">
        <v>24</v>
      </c>
      <c r="R383" s="223" t="s">
        <v>100</v>
      </c>
      <c r="S383" s="223" t="s">
        <v>9</v>
      </c>
      <c r="T383" s="234" t="s">
        <v>24</v>
      </c>
      <c r="U383" s="1043"/>
      <c r="V383" s="2"/>
    </row>
    <row r="384" spans="1:30" s="89" customFormat="1" ht="18.75" x14ac:dyDescent="0.25">
      <c r="A384" s="398">
        <v>1</v>
      </c>
      <c r="B384" s="278"/>
      <c r="C384" s="55">
        <v>0.28125</v>
      </c>
      <c r="D384" s="55">
        <v>0.28819444444444448</v>
      </c>
      <c r="E384" s="55">
        <v>0.34027777777777773</v>
      </c>
      <c r="F384" s="55">
        <v>0.40277777777777773</v>
      </c>
      <c r="G384" s="55">
        <v>0.40972222222222227</v>
      </c>
      <c r="H384" s="55">
        <v>0.46527777777777773</v>
      </c>
      <c r="I384" s="55">
        <v>0.52083333333333337</v>
      </c>
      <c r="J384" s="55">
        <v>0.52777777777777779</v>
      </c>
      <c r="K384" s="58">
        <v>0.54166666666666663</v>
      </c>
      <c r="L384" s="279" t="s">
        <v>10</v>
      </c>
      <c r="M384" s="55">
        <v>0.625</v>
      </c>
      <c r="N384" s="14">
        <v>0.63194444444444442</v>
      </c>
      <c r="O384" s="55">
        <v>0.6875</v>
      </c>
      <c r="P384" s="55">
        <v>0.75</v>
      </c>
      <c r="Q384" s="55">
        <v>0.75694444444444453</v>
      </c>
      <c r="R384" s="55">
        <v>0.8125</v>
      </c>
      <c r="S384" s="58">
        <v>0.875</v>
      </c>
      <c r="T384" s="62" t="s">
        <v>11</v>
      </c>
      <c r="U384" s="398" t="s">
        <v>174</v>
      </c>
      <c r="V384" s="2"/>
      <c r="W384" s="2"/>
    </row>
    <row r="385" spans="1:30" s="89" customFormat="1" ht="38.25" thickBot="1" x14ac:dyDescent="0.3">
      <c r="A385" s="171">
        <v>2</v>
      </c>
      <c r="B385" s="287">
        <v>0.28819444444444448</v>
      </c>
      <c r="C385" s="82">
        <v>0.34722222222222227</v>
      </c>
      <c r="D385" s="82">
        <v>0.35416666666666669</v>
      </c>
      <c r="E385" s="82">
        <v>0.40972222222222227</v>
      </c>
      <c r="F385" s="82">
        <v>0.47222222222222227</v>
      </c>
      <c r="G385" s="82">
        <v>0.47916666666666669</v>
      </c>
      <c r="H385" s="82">
        <v>0.53472222222222221</v>
      </c>
      <c r="I385" s="82">
        <v>0.59722222222222221</v>
      </c>
      <c r="J385" s="82">
        <v>0.60416666666666663</v>
      </c>
      <c r="K385" s="83">
        <v>0.61805555555555558</v>
      </c>
      <c r="L385" s="288" t="s">
        <v>10</v>
      </c>
      <c r="M385" s="442">
        <v>0.69097222222222221</v>
      </c>
      <c r="N385" s="442">
        <v>0.69791666666666663</v>
      </c>
      <c r="O385" s="82">
        <v>0.75694444444444453</v>
      </c>
      <c r="P385" s="82">
        <v>0.82638888888888884</v>
      </c>
      <c r="Q385" s="82">
        <v>0.83333333333333337</v>
      </c>
      <c r="R385" s="409">
        <v>0.875</v>
      </c>
      <c r="S385" s="410" t="s">
        <v>11</v>
      </c>
      <c r="T385" s="532"/>
      <c r="U385" s="171" t="s">
        <v>174</v>
      </c>
      <c r="V385" s="2"/>
      <c r="W385" s="2"/>
    </row>
    <row r="386" spans="1:30" s="89" customFormat="1" ht="18.75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</row>
    <row r="387" spans="1:30" s="2" customFormat="1" ht="19.5" thickBot="1" x14ac:dyDescent="0.3">
      <c r="A387" s="208" t="s">
        <v>16</v>
      </c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</row>
    <row r="388" spans="1:30" s="2" customFormat="1" ht="19.5" thickBot="1" x14ac:dyDescent="0.3">
      <c r="A388" s="1014" t="s">
        <v>3</v>
      </c>
      <c r="B388" s="1039" t="s">
        <v>172</v>
      </c>
      <c r="C388" s="1040"/>
      <c r="D388" s="1040"/>
      <c r="E388" s="1040"/>
      <c r="F388" s="1040"/>
      <c r="G388" s="1040"/>
      <c r="H388" s="1040"/>
      <c r="I388" s="1040"/>
      <c r="J388" s="1040"/>
      <c r="K388" s="1040"/>
      <c r="L388" s="1040"/>
      <c r="M388" s="1040"/>
      <c r="N388" s="1040"/>
      <c r="O388" s="1040"/>
      <c r="P388" s="1040"/>
      <c r="Q388" s="1041"/>
      <c r="R388" s="1042" t="s">
        <v>5</v>
      </c>
    </row>
    <row r="389" spans="1:30" s="2" customFormat="1" ht="19.5" thickBot="1" x14ac:dyDescent="0.3">
      <c r="A389" s="1015"/>
      <c r="B389" s="294" t="s">
        <v>100</v>
      </c>
      <c r="C389" s="223" t="s">
        <v>9</v>
      </c>
      <c r="D389" s="223" t="s">
        <v>24</v>
      </c>
      <c r="E389" s="227" t="s">
        <v>100</v>
      </c>
      <c r="F389" s="223" t="s">
        <v>9</v>
      </c>
      <c r="G389" s="223" t="s">
        <v>24</v>
      </c>
      <c r="H389" s="223" t="s">
        <v>100</v>
      </c>
      <c r="I389" s="223" t="s">
        <v>9</v>
      </c>
      <c r="J389" s="223" t="s">
        <v>24</v>
      </c>
      <c r="K389" s="223" t="s">
        <v>9</v>
      </c>
      <c r="L389" s="223" t="s">
        <v>24</v>
      </c>
      <c r="M389" s="223" t="s">
        <v>100</v>
      </c>
      <c r="N389" s="223" t="s">
        <v>9</v>
      </c>
      <c r="O389" s="223" t="s">
        <v>24</v>
      </c>
      <c r="P389" s="223" t="s">
        <v>100</v>
      </c>
      <c r="Q389" s="234"/>
      <c r="R389" s="1043"/>
    </row>
    <row r="390" spans="1:30" s="2" customFormat="1" ht="19.5" thickBot="1" x14ac:dyDescent="0.3">
      <c r="A390" s="235">
        <v>1</v>
      </c>
      <c r="B390" s="533">
        <v>0.29166666666666669</v>
      </c>
      <c r="C390" s="270">
        <v>0.34375</v>
      </c>
      <c r="D390" s="270">
        <v>0.35069444444444442</v>
      </c>
      <c r="E390" s="270">
        <v>0.40277777777777773</v>
      </c>
      <c r="F390" s="270">
        <v>0.46180555555555558</v>
      </c>
      <c r="G390" s="270">
        <v>0.46875</v>
      </c>
      <c r="H390" s="270">
        <v>0.52083333333333337</v>
      </c>
      <c r="I390" s="384">
        <v>0.57986111111111105</v>
      </c>
      <c r="J390" s="534" t="s">
        <v>10</v>
      </c>
      <c r="K390" s="270">
        <v>0.66666666666666663</v>
      </c>
      <c r="L390" s="270">
        <v>0.67361111111111116</v>
      </c>
      <c r="M390" s="270">
        <v>0.72222222222222221</v>
      </c>
      <c r="N390" s="270">
        <v>0.78125</v>
      </c>
      <c r="O390" s="270">
        <v>0.78819444444444453</v>
      </c>
      <c r="P390" s="229">
        <v>0.83333333333333337</v>
      </c>
      <c r="Q390" s="397" t="s">
        <v>11</v>
      </c>
      <c r="R390" s="235">
        <v>8</v>
      </c>
    </row>
    <row r="394" spans="1:30" s="89" customFormat="1" ht="24.75" customHeight="1" x14ac:dyDescent="0.25">
      <c r="A394" s="1035" t="s">
        <v>166</v>
      </c>
      <c r="B394" s="1035"/>
      <c r="C394" s="1035"/>
      <c r="D394" s="1035"/>
      <c r="E394" s="1035"/>
      <c r="F394" s="1035"/>
      <c r="G394" s="1035"/>
      <c r="H394" s="1035"/>
      <c r="I394" s="1035"/>
      <c r="J394" s="1035"/>
      <c r="K394" s="1035"/>
      <c r="L394" s="1035"/>
      <c r="M394" s="1035"/>
      <c r="N394" s="1035"/>
      <c r="O394" s="1035"/>
      <c r="P394" s="1035"/>
      <c r="Q394" s="1035"/>
      <c r="R394" s="1035"/>
      <c r="S394" s="1035"/>
      <c r="T394" s="1035"/>
      <c r="U394" s="1035"/>
      <c r="V394" s="1035"/>
      <c r="W394" s="1035"/>
      <c r="X394" s="1035"/>
      <c r="Y394" s="46"/>
      <c r="Z394" s="46"/>
      <c r="AA394" s="46"/>
      <c r="AB394" s="46"/>
      <c r="AC394" s="46"/>
      <c r="AD394" s="2"/>
    </row>
    <row r="395" spans="1:30" s="2" customFormat="1" ht="24.75" customHeight="1" x14ac:dyDescent="0.25">
      <c r="A395" s="1035" t="s">
        <v>167</v>
      </c>
      <c r="B395" s="1035"/>
      <c r="C395" s="1035"/>
      <c r="D395" s="1035"/>
      <c r="E395" s="1035"/>
      <c r="F395" s="1035"/>
      <c r="G395" s="1035"/>
      <c r="H395" s="1035"/>
      <c r="I395" s="1035"/>
      <c r="J395" s="1035"/>
      <c r="K395" s="1035"/>
      <c r="L395" s="1035"/>
      <c r="M395" s="1035"/>
      <c r="N395" s="1035"/>
      <c r="O395" s="1035"/>
      <c r="P395" s="1035"/>
      <c r="Q395" s="1035"/>
      <c r="R395" s="1035"/>
      <c r="S395" s="1035"/>
      <c r="T395" s="1035"/>
      <c r="U395" s="1035"/>
      <c r="V395" s="1035"/>
      <c r="W395" s="1035"/>
      <c r="X395" s="1035"/>
      <c r="Y395" s="46"/>
      <c r="Z395" s="46"/>
      <c r="AA395" s="46"/>
      <c r="AB395" s="46"/>
      <c r="AC395" s="46"/>
    </row>
    <row r="396" spans="1:30" s="89" customFormat="1" ht="24.75" customHeight="1" thickBot="1" x14ac:dyDescent="0.3">
      <c r="A396" s="208" t="s">
        <v>21</v>
      </c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2"/>
    </row>
    <row r="397" spans="1:30" s="2" customFormat="1" ht="19.5" thickBot="1" x14ac:dyDescent="0.3">
      <c r="A397" s="1201" t="s">
        <v>3</v>
      </c>
      <c r="B397" s="1039" t="s">
        <v>168</v>
      </c>
      <c r="C397" s="1040"/>
      <c r="D397" s="1040"/>
      <c r="E397" s="1040"/>
      <c r="F397" s="1040"/>
      <c r="G397" s="1040"/>
      <c r="H397" s="1040"/>
      <c r="I397" s="1040"/>
      <c r="J397" s="1040"/>
      <c r="K397" s="1040"/>
      <c r="L397" s="1040"/>
      <c r="M397" s="1040"/>
      <c r="N397" s="1040"/>
      <c r="O397" s="1040"/>
      <c r="P397" s="1040"/>
      <c r="Q397" s="1040"/>
      <c r="R397" s="1040"/>
      <c r="S397" s="1040"/>
      <c r="T397" s="1040"/>
      <c r="U397" s="1040"/>
      <c r="V397" s="1040"/>
      <c r="W397" s="1041"/>
    </row>
    <row r="398" spans="1:30" s="2" customFormat="1" ht="19.5" thickBot="1" x14ac:dyDescent="0.3">
      <c r="A398" s="1202"/>
      <c r="B398" s="233" t="s">
        <v>9</v>
      </c>
      <c r="C398" s="223" t="s">
        <v>24</v>
      </c>
      <c r="D398" s="223" t="s">
        <v>169</v>
      </c>
      <c r="E398" s="223" t="s">
        <v>9</v>
      </c>
      <c r="F398" s="223" t="s">
        <v>24</v>
      </c>
      <c r="G398" s="223" t="s">
        <v>169</v>
      </c>
      <c r="H398" s="223" t="s">
        <v>9</v>
      </c>
      <c r="I398" s="223" t="s">
        <v>24</v>
      </c>
      <c r="J398" s="223" t="s">
        <v>169</v>
      </c>
      <c r="K398" s="223" t="s">
        <v>9</v>
      </c>
      <c r="L398" s="223" t="s">
        <v>24</v>
      </c>
      <c r="M398" s="223" t="s">
        <v>169</v>
      </c>
      <c r="N398" s="223" t="s">
        <v>9</v>
      </c>
      <c r="O398" s="223" t="s">
        <v>24</v>
      </c>
      <c r="P398" s="223" t="s">
        <v>169</v>
      </c>
      <c r="Q398" s="223" t="s">
        <v>9</v>
      </c>
      <c r="R398" s="223" t="s">
        <v>24</v>
      </c>
      <c r="S398" s="223" t="s">
        <v>169</v>
      </c>
      <c r="T398" s="223" t="s">
        <v>9</v>
      </c>
      <c r="U398" s="223" t="s">
        <v>24</v>
      </c>
      <c r="V398" s="223" t="s">
        <v>169</v>
      </c>
      <c r="W398" s="234" t="s">
        <v>9</v>
      </c>
    </row>
    <row r="399" spans="1:30" s="2" customFormat="1" ht="19.5" thickBot="1" x14ac:dyDescent="0.3">
      <c r="A399" s="516">
        <v>1</v>
      </c>
      <c r="B399" s="475">
        <v>0.27083333333333331</v>
      </c>
      <c r="C399" s="55">
        <v>0.27777777777777779</v>
      </c>
      <c r="D399" s="55">
        <v>0.30555555555555552</v>
      </c>
      <c r="E399" s="55">
        <v>0.34027777777777773</v>
      </c>
      <c r="F399" s="55">
        <v>0.34722222222222227</v>
      </c>
      <c r="G399" s="55">
        <v>0.38194444444444442</v>
      </c>
      <c r="H399" s="55">
        <v>0.4201388888888889</v>
      </c>
      <c r="I399" s="55">
        <v>0.42708333333333331</v>
      </c>
      <c r="J399" s="55">
        <v>0.4513888888888889</v>
      </c>
      <c r="K399" s="59">
        <v>0.48958333333333331</v>
      </c>
      <c r="L399" s="55">
        <v>0.49652777777777773</v>
      </c>
      <c r="M399" s="55">
        <v>0.52083333333333337</v>
      </c>
      <c r="N399" s="55">
        <v>0.55902777777777779</v>
      </c>
      <c r="O399" s="55">
        <v>0.56597222222222221</v>
      </c>
      <c r="P399" s="58">
        <v>0.59027777777777779</v>
      </c>
      <c r="Q399" s="1065" t="s">
        <v>10</v>
      </c>
      <c r="R399" s="1203"/>
      <c r="S399" s="55">
        <v>0.65277777777777779</v>
      </c>
      <c r="T399" s="531">
        <v>0.69097222222222221</v>
      </c>
      <c r="U399" s="531">
        <v>0.69791666666666663</v>
      </c>
      <c r="V399" s="55">
        <v>0.72222222222222221</v>
      </c>
      <c r="W399" s="517">
        <v>0.76041666666666663</v>
      </c>
    </row>
    <row r="400" spans="1:30" s="2" customFormat="1" ht="18.75" x14ac:dyDescent="0.25">
      <c r="A400" s="518">
        <v>2</v>
      </c>
      <c r="B400" s="79">
        <v>0.29166666666666669</v>
      </c>
      <c r="C400" s="66">
        <v>0.2986111111111111</v>
      </c>
      <c r="D400" s="66">
        <v>0.3263888888888889</v>
      </c>
      <c r="E400" s="66">
        <v>0.36458333333333331</v>
      </c>
      <c r="F400" s="66">
        <v>0.37152777777777773</v>
      </c>
      <c r="G400" s="66">
        <v>0.41666666666666669</v>
      </c>
      <c r="H400" s="66">
        <v>0.4548611111111111</v>
      </c>
      <c r="I400" s="66">
        <v>0.46180555555555558</v>
      </c>
      <c r="J400" s="68">
        <v>0.4861111111111111</v>
      </c>
      <c r="K400" s="1066" t="s">
        <v>10</v>
      </c>
      <c r="L400" s="1066"/>
      <c r="M400" s="1066"/>
      <c r="N400" s="1066"/>
      <c r="O400" s="1067"/>
      <c r="P400" s="66">
        <v>0.59027777777777779</v>
      </c>
      <c r="Q400" s="66">
        <v>0.62847222222222221</v>
      </c>
      <c r="R400" s="66">
        <v>0.63541666666666663</v>
      </c>
      <c r="S400" s="66">
        <v>0.67708333333333337</v>
      </c>
      <c r="T400" s="66">
        <v>0.71527777777777779</v>
      </c>
      <c r="U400" s="66">
        <v>0.72222222222222221</v>
      </c>
      <c r="V400" s="66">
        <v>0.74652777777777779</v>
      </c>
      <c r="W400" s="71">
        <v>0.78472222222222221</v>
      </c>
      <c r="X400" s="1057" t="s">
        <v>5</v>
      </c>
    </row>
    <row r="401" spans="1:32" s="2" customFormat="1" ht="19.5" thickBot="1" x14ac:dyDescent="0.3">
      <c r="A401" s="286">
        <v>3</v>
      </c>
      <c r="B401" s="287">
        <v>0.3125</v>
      </c>
      <c r="C401" s="82">
        <v>0.31944444444444448</v>
      </c>
      <c r="D401" s="82">
        <v>0.34722222222222227</v>
      </c>
      <c r="E401" s="82">
        <v>0.38541666666666669</v>
      </c>
      <c r="F401" s="82">
        <v>0.3923611111111111</v>
      </c>
      <c r="G401" s="83">
        <v>0.4201388888888889</v>
      </c>
      <c r="H401" s="1204" t="s">
        <v>10</v>
      </c>
      <c r="I401" s="1205"/>
      <c r="J401" s="82">
        <v>0.4861111111111111</v>
      </c>
      <c r="K401" s="82">
        <v>0.52430555555555558</v>
      </c>
      <c r="L401" s="82">
        <v>0.53125</v>
      </c>
      <c r="M401" s="82">
        <v>0.55555555555555558</v>
      </c>
      <c r="N401" s="82">
        <v>0.59375</v>
      </c>
      <c r="O401" s="82">
        <v>0.60069444444444442</v>
      </c>
      <c r="P401" s="82">
        <v>0.625</v>
      </c>
      <c r="Q401" s="82">
        <v>0.66319444444444442</v>
      </c>
      <c r="R401" s="82">
        <v>0.67013888888888884</v>
      </c>
      <c r="S401" s="82">
        <v>0.70138888888888884</v>
      </c>
      <c r="T401" s="82">
        <v>0.73958333333333337</v>
      </c>
      <c r="U401" s="82">
        <v>0.74652777777777779</v>
      </c>
      <c r="V401" s="82">
        <v>0.77083333333333337</v>
      </c>
      <c r="W401" s="443">
        <v>0.80902777777777779</v>
      </c>
      <c r="X401" s="1058"/>
    </row>
    <row r="402" spans="1:32" s="2" customFormat="1" ht="18.75" x14ac:dyDescent="0.25">
      <c r="A402" s="519"/>
      <c r="B402" s="520"/>
      <c r="C402" s="520"/>
      <c r="D402" s="520"/>
      <c r="E402" s="520"/>
      <c r="F402" s="520"/>
      <c r="G402" s="520"/>
      <c r="H402" s="520"/>
      <c r="I402" s="520"/>
      <c r="J402" s="520"/>
      <c r="K402" s="520"/>
      <c r="L402" s="520"/>
      <c r="M402" s="521"/>
      <c r="N402" s="521"/>
      <c r="O402" s="521"/>
      <c r="P402" s="522"/>
      <c r="Q402" s="398">
        <v>1</v>
      </c>
      <c r="R402" s="59">
        <v>0.76736111111111116</v>
      </c>
      <c r="S402" s="55">
        <v>0.79166666666666663</v>
      </c>
      <c r="T402" s="14">
        <v>0.82986111111111116</v>
      </c>
      <c r="U402" s="55">
        <v>0.83680555555555547</v>
      </c>
      <c r="V402" s="58">
        <v>0.86458333333333337</v>
      </c>
      <c r="W402" s="62" t="s">
        <v>11</v>
      </c>
      <c r="X402" s="398">
        <v>15</v>
      </c>
    </row>
    <row r="403" spans="1:32" s="2" customFormat="1" ht="18.75" x14ac:dyDescent="0.25">
      <c r="A403" s="149"/>
      <c r="B403" s="90"/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P403" s="185"/>
      <c r="Q403" s="466">
        <v>2</v>
      </c>
      <c r="R403" s="66">
        <v>0.79166666666666663</v>
      </c>
      <c r="S403" s="66">
        <v>0.81597222222222221</v>
      </c>
      <c r="T403" s="66">
        <v>0.85416666666666663</v>
      </c>
      <c r="U403" s="69">
        <v>0.86111111111111116</v>
      </c>
      <c r="V403" s="68">
        <v>0.88888888888888884</v>
      </c>
      <c r="W403" s="70" t="s">
        <v>11</v>
      </c>
      <c r="X403" s="64">
        <v>13</v>
      </c>
    </row>
    <row r="404" spans="1:32" s="2" customFormat="1" ht="19.5" thickBot="1" x14ac:dyDescent="0.3">
      <c r="A404" s="523"/>
      <c r="B404" s="524"/>
      <c r="C404" s="524"/>
      <c r="D404" s="524"/>
      <c r="E404" s="524"/>
      <c r="F404" s="524"/>
      <c r="G404" s="524"/>
      <c r="H404" s="524"/>
      <c r="I404" s="524"/>
      <c r="J404" s="524"/>
      <c r="K404" s="524"/>
      <c r="L404" s="524"/>
      <c r="M404" s="206"/>
      <c r="N404" s="206"/>
      <c r="O404" s="206"/>
      <c r="P404" s="525"/>
      <c r="Q404" s="171">
        <v>3</v>
      </c>
      <c r="R404" s="82">
        <v>0.81597222222222221</v>
      </c>
      <c r="S404" s="82">
        <v>0.84027777777777779</v>
      </c>
      <c r="T404" s="83">
        <v>0.87847222222222221</v>
      </c>
      <c r="U404" s="288" t="s">
        <v>11</v>
      </c>
      <c r="V404" s="483"/>
      <c r="W404" s="495"/>
      <c r="X404" s="171">
        <v>14</v>
      </c>
    </row>
    <row r="405" spans="1:32" s="2" customFormat="1" ht="24.75" customHeight="1" x14ac:dyDescent="0.25">
      <c r="A405" s="90"/>
      <c r="B405" s="90"/>
      <c r="C405" s="90"/>
      <c r="D405" s="90"/>
      <c r="E405" s="90"/>
      <c r="F405" s="90"/>
      <c r="G405" s="90"/>
      <c r="H405" s="90"/>
      <c r="I405" s="90"/>
      <c r="J405" s="90"/>
      <c r="K405" s="90"/>
      <c r="L405" s="90"/>
    </row>
    <row r="406" spans="1:32" s="89" customFormat="1" ht="24.75" customHeight="1" thickBot="1" x14ac:dyDescent="0.3">
      <c r="A406" s="208" t="s">
        <v>16</v>
      </c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526"/>
      <c r="AB406" s="526"/>
    </row>
    <row r="407" spans="1:32" s="89" customFormat="1" ht="19.5" thickBot="1" x14ac:dyDescent="0.3">
      <c r="A407" s="1201" t="s">
        <v>3</v>
      </c>
      <c r="B407" s="1039" t="s">
        <v>168</v>
      </c>
      <c r="C407" s="1040"/>
      <c r="D407" s="1040"/>
      <c r="E407" s="1040"/>
      <c r="F407" s="1040"/>
      <c r="G407" s="1040"/>
      <c r="H407" s="1040"/>
      <c r="I407" s="1040"/>
      <c r="J407" s="1040"/>
      <c r="K407" s="1040"/>
      <c r="L407" s="1040"/>
      <c r="M407" s="1040"/>
      <c r="N407" s="1040"/>
      <c r="O407" s="1040"/>
      <c r="P407" s="1040"/>
      <c r="Q407" s="1040"/>
      <c r="R407" s="1040"/>
      <c r="S407" s="1040"/>
      <c r="T407" s="1040"/>
      <c r="U407" s="1040"/>
      <c r="V407" s="1040"/>
      <c r="W407" s="1041"/>
      <c r="X407" s="1057" t="s">
        <v>5</v>
      </c>
      <c r="Y407" s="2"/>
      <c r="Z407" s="2"/>
    </row>
    <row r="408" spans="1:32" s="89" customFormat="1" ht="19.5" thickBot="1" x14ac:dyDescent="0.3">
      <c r="A408" s="1202"/>
      <c r="B408" s="502" t="s">
        <v>9</v>
      </c>
      <c r="C408" s="503" t="s">
        <v>24</v>
      </c>
      <c r="D408" s="503" t="s">
        <v>169</v>
      </c>
      <c r="E408" s="503" t="s">
        <v>9</v>
      </c>
      <c r="F408" s="503" t="s">
        <v>24</v>
      </c>
      <c r="G408" s="503" t="s">
        <v>169</v>
      </c>
      <c r="H408" s="503" t="s">
        <v>9</v>
      </c>
      <c r="I408" s="503" t="s">
        <v>24</v>
      </c>
      <c r="J408" s="503" t="s">
        <v>169</v>
      </c>
      <c r="K408" s="503" t="s">
        <v>9</v>
      </c>
      <c r="L408" s="503" t="s">
        <v>24</v>
      </c>
      <c r="M408" s="503" t="s">
        <v>169</v>
      </c>
      <c r="N408" s="527" t="s">
        <v>9</v>
      </c>
      <c r="O408" s="527" t="s">
        <v>169</v>
      </c>
      <c r="P408" s="503" t="s">
        <v>9</v>
      </c>
      <c r="Q408" s="503" t="s">
        <v>24</v>
      </c>
      <c r="R408" s="503" t="s">
        <v>169</v>
      </c>
      <c r="S408" s="503" t="s">
        <v>9</v>
      </c>
      <c r="T408" s="503" t="s">
        <v>24</v>
      </c>
      <c r="U408" s="503" t="s">
        <v>169</v>
      </c>
      <c r="V408" s="528" t="s">
        <v>9</v>
      </c>
      <c r="W408" s="529"/>
      <c r="X408" s="1184"/>
      <c r="Y408" s="2"/>
      <c r="Z408" s="2"/>
      <c r="AF408" s="2"/>
    </row>
    <row r="409" spans="1:32" s="89" customFormat="1" ht="18.75" x14ac:dyDescent="0.25">
      <c r="A409" s="516">
        <v>1</v>
      </c>
      <c r="B409" s="475">
        <v>0.29166666666666669</v>
      </c>
      <c r="C409" s="55">
        <v>0.2986111111111111</v>
      </c>
      <c r="D409" s="55">
        <v>0.3263888888888889</v>
      </c>
      <c r="E409" s="55">
        <v>0.3611111111111111</v>
      </c>
      <c r="F409" s="55">
        <v>0.36805555555555558</v>
      </c>
      <c r="G409" s="55">
        <v>0.39583333333333331</v>
      </c>
      <c r="H409" s="55">
        <v>0.43055555555555558</v>
      </c>
      <c r="I409" s="55">
        <v>0.4375</v>
      </c>
      <c r="J409" s="59">
        <v>0.46527777777777773</v>
      </c>
      <c r="K409" s="55">
        <v>0.5</v>
      </c>
      <c r="L409" s="55">
        <v>0.50694444444444442</v>
      </c>
      <c r="M409" s="58">
        <v>0.53472222222222221</v>
      </c>
      <c r="N409" s="279" t="s">
        <v>10</v>
      </c>
      <c r="O409" s="55">
        <v>0.65972222222222221</v>
      </c>
      <c r="P409" s="55">
        <v>0.69444444444444453</v>
      </c>
      <c r="Q409" s="55">
        <v>0.70138888888888884</v>
      </c>
      <c r="R409" s="55">
        <v>0.72916666666666663</v>
      </c>
      <c r="S409" s="55">
        <v>0.76388888888888884</v>
      </c>
      <c r="T409" s="55">
        <v>0.77083333333333337</v>
      </c>
      <c r="U409" s="55">
        <v>0.79861111111111116</v>
      </c>
      <c r="V409" s="58">
        <v>0.83333333333333337</v>
      </c>
      <c r="W409" s="62" t="s">
        <v>11</v>
      </c>
      <c r="X409" s="282">
        <v>12</v>
      </c>
      <c r="Y409" s="2"/>
      <c r="Z409" s="2"/>
      <c r="AF409" s="2"/>
    </row>
    <row r="410" spans="1:32" s="89" customFormat="1" ht="19.5" thickBot="1" x14ac:dyDescent="0.3">
      <c r="A410" s="286">
        <v>2</v>
      </c>
      <c r="B410" s="287">
        <v>0.3263888888888889</v>
      </c>
      <c r="C410" s="82">
        <v>0.33333333333333331</v>
      </c>
      <c r="D410" s="82">
        <v>0.3611111111111111</v>
      </c>
      <c r="E410" s="82">
        <v>0.39583333333333331</v>
      </c>
      <c r="F410" s="82">
        <v>0.40277777777777773</v>
      </c>
      <c r="G410" s="82">
        <v>0.43055555555555558</v>
      </c>
      <c r="H410" s="82">
        <v>0.46527777777777773</v>
      </c>
      <c r="I410" s="82">
        <v>0.47222222222222227</v>
      </c>
      <c r="J410" s="82">
        <v>0.5</v>
      </c>
      <c r="K410" s="84">
        <v>0.53472222222222221</v>
      </c>
      <c r="L410" s="84">
        <v>0.54166666666666663</v>
      </c>
      <c r="M410" s="83">
        <v>0.56944444444444442</v>
      </c>
      <c r="N410" s="288" t="s">
        <v>10</v>
      </c>
      <c r="O410" s="84">
        <v>0.69444444444444453</v>
      </c>
      <c r="P410" s="82">
        <v>0.72916666666666663</v>
      </c>
      <c r="Q410" s="82">
        <v>0.73611111111111116</v>
      </c>
      <c r="R410" s="82">
        <v>0.76388888888888884</v>
      </c>
      <c r="S410" s="82">
        <v>0.79861111111111116</v>
      </c>
      <c r="T410" s="82">
        <v>0.80555555555555547</v>
      </c>
      <c r="U410" s="82">
        <v>0.83333333333333337</v>
      </c>
      <c r="V410" s="83">
        <v>0.86805555555555547</v>
      </c>
      <c r="W410" s="530" t="s">
        <v>11</v>
      </c>
      <c r="X410" s="189">
        <v>12</v>
      </c>
      <c r="Y410" s="2"/>
      <c r="Z410" s="2"/>
      <c r="AF410" s="2"/>
    </row>
    <row r="414" spans="1:32" s="240" customFormat="1" ht="18.75" x14ac:dyDescent="0.25">
      <c r="A414" s="1036" t="s">
        <v>175</v>
      </c>
      <c r="B414" s="1036"/>
      <c r="C414" s="1036"/>
      <c r="D414" s="1036"/>
      <c r="E414" s="1036"/>
      <c r="F414" s="1036"/>
      <c r="G414" s="1036"/>
      <c r="H414" s="1036"/>
      <c r="I414" s="1036"/>
      <c r="J414" s="1036"/>
      <c r="K414" s="1036"/>
      <c r="L414" s="1036"/>
      <c r="M414" s="1036"/>
      <c r="N414" s="1036"/>
      <c r="O414" s="1036"/>
      <c r="P414" s="444"/>
      <c r="Q414" s="444"/>
    </row>
    <row r="415" spans="1:32" s="240" customFormat="1" ht="18.75" x14ac:dyDescent="0.25">
      <c r="A415" s="1036" t="s">
        <v>176</v>
      </c>
      <c r="B415" s="1036"/>
      <c r="C415" s="1036"/>
      <c r="D415" s="1036"/>
      <c r="E415" s="1036"/>
      <c r="F415" s="1036"/>
      <c r="G415" s="1036"/>
      <c r="H415" s="1036"/>
      <c r="I415" s="1036"/>
      <c r="J415" s="1036"/>
      <c r="K415" s="1036"/>
      <c r="L415" s="1036"/>
      <c r="M415" s="1036"/>
      <c r="N415" s="1036"/>
      <c r="O415" s="1036"/>
      <c r="P415" s="444"/>
      <c r="Q415" s="444"/>
    </row>
    <row r="416" spans="1:32" s="240" customFormat="1" ht="19.5" thickBot="1" x14ac:dyDescent="0.3">
      <c r="A416" s="190" t="s">
        <v>21</v>
      </c>
      <c r="B416" s="190"/>
      <c r="C416" s="152"/>
      <c r="D416" s="190"/>
      <c r="E416" s="152"/>
      <c r="F416" s="665"/>
      <c r="G416" s="665"/>
      <c r="H416" s="665"/>
      <c r="I416" s="665"/>
      <c r="J416" s="665"/>
      <c r="K416" s="665"/>
      <c r="L416" s="665"/>
      <c r="M416" s="665"/>
      <c r="N416" s="1"/>
      <c r="O416" s="220"/>
      <c r="P416" s="220"/>
      <c r="Q416" s="220"/>
    </row>
    <row r="417" spans="1:21" s="240" customFormat="1" ht="19.5" thickBot="1" x14ac:dyDescent="0.3">
      <c r="A417" s="1078" t="s">
        <v>3</v>
      </c>
      <c r="B417" s="1088" t="s">
        <v>177</v>
      </c>
      <c r="C417" s="1089"/>
      <c r="D417" s="1089"/>
      <c r="E417" s="1089"/>
      <c r="F417" s="1089"/>
      <c r="G417" s="1089"/>
      <c r="H417" s="1089"/>
      <c r="I417" s="1089"/>
      <c r="J417" s="1089"/>
      <c r="K417" s="1089"/>
      <c r="L417" s="1089"/>
      <c r="M417" s="1089"/>
      <c r="N417" s="1090"/>
      <c r="O417" s="1014" t="s">
        <v>5</v>
      </c>
      <c r="P417" s="535"/>
    </row>
    <row r="418" spans="1:21" s="240" customFormat="1" ht="19.5" thickBot="1" x14ac:dyDescent="0.3">
      <c r="A418" s="1079"/>
      <c r="B418" s="233" t="s">
        <v>73</v>
      </c>
      <c r="C418" s="52" t="s">
        <v>178</v>
      </c>
      <c r="D418" s="223" t="s">
        <v>73</v>
      </c>
      <c r="E418" s="52" t="s">
        <v>178</v>
      </c>
      <c r="F418" s="223" t="s">
        <v>73</v>
      </c>
      <c r="G418" s="52" t="s">
        <v>178</v>
      </c>
      <c r="H418" s="223"/>
      <c r="I418" s="52" t="s">
        <v>178</v>
      </c>
      <c r="J418" s="223" t="s">
        <v>73</v>
      </c>
      <c r="K418" s="52" t="s">
        <v>178</v>
      </c>
      <c r="L418" s="223" t="s">
        <v>73</v>
      </c>
      <c r="M418" s="52" t="s">
        <v>178</v>
      </c>
      <c r="N418" s="234"/>
      <c r="O418" s="1015"/>
    </row>
    <row r="419" spans="1:21" s="240" customFormat="1" ht="19.5" thickBot="1" x14ac:dyDescent="0.3">
      <c r="A419" s="666">
        <v>1</v>
      </c>
      <c r="B419" s="268">
        <v>0.27430555555555552</v>
      </c>
      <c r="C419" s="135">
        <f>+B419+TIME(1,25,0)</f>
        <v>0.33333333333333331</v>
      </c>
      <c r="D419" s="135">
        <f>+C419+TIME(1,20,0)</f>
        <v>0.38888888888888884</v>
      </c>
      <c r="E419" s="135">
        <f>+D419+TIME(1,20,0)</f>
        <v>0.44444444444444442</v>
      </c>
      <c r="F419" s="135">
        <f>+E419+TIME(1,40,0)</f>
        <v>0.51388888888888884</v>
      </c>
      <c r="G419" s="105">
        <f>+F419+TIME(1,10,0)</f>
        <v>0.5625</v>
      </c>
      <c r="H419" s="667" t="s">
        <v>10</v>
      </c>
      <c r="I419" s="143">
        <f>G419+TIME(2,10,0)</f>
        <v>0.65277777777777779</v>
      </c>
      <c r="J419" s="143">
        <f>I419+TIME(1,25,0)</f>
        <v>0.71180555555555558</v>
      </c>
      <c r="K419" s="143">
        <f>J419+TIME(1,35,0)</f>
        <v>0.77777777777777779</v>
      </c>
      <c r="L419" s="143">
        <f>K419+TIME(1,20,0)</f>
        <v>0.83333333333333337</v>
      </c>
      <c r="M419" s="105">
        <f>L419+TIME(0,50,0)</f>
        <v>0.86805555555555558</v>
      </c>
      <c r="N419" s="667" t="s">
        <v>44</v>
      </c>
      <c r="O419" s="666">
        <v>9</v>
      </c>
      <c r="Q419" s="447"/>
    </row>
    <row r="423" spans="1:21" ht="18.75" x14ac:dyDescent="0.25">
      <c r="A423" s="1031" t="s">
        <v>66</v>
      </c>
      <c r="B423" s="1031"/>
      <c r="C423" s="1031"/>
      <c r="D423" s="1031"/>
      <c r="E423" s="1031"/>
      <c r="F423" s="1031"/>
      <c r="G423" s="1031"/>
      <c r="H423" s="1031"/>
      <c r="I423" s="1031"/>
      <c r="J423" s="1031"/>
      <c r="K423" s="1031"/>
      <c r="L423" s="1031"/>
      <c r="M423" s="1031"/>
      <c r="N423" s="1031"/>
      <c r="O423" s="1031"/>
      <c r="P423" s="1031"/>
      <c r="Q423" s="1031"/>
      <c r="R423" s="1031"/>
      <c r="S423" s="1031"/>
      <c r="T423" s="1031"/>
      <c r="U423" s="1031"/>
    </row>
    <row r="424" spans="1:21" ht="18.75" x14ac:dyDescent="0.25">
      <c r="A424" s="1031" t="s">
        <v>67</v>
      </c>
      <c r="B424" s="1031"/>
      <c r="C424" s="1031"/>
      <c r="D424" s="1031"/>
      <c r="E424" s="1031"/>
      <c r="F424" s="1031"/>
      <c r="G424" s="1031"/>
      <c r="H424" s="1031"/>
      <c r="I424" s="1031"/>
      <c r="J424" s="1031"/>
      <c r="K424" s="1031"/>
      <c r="L424" s="1031"/>
      <c r="M424" s="1031"/>
      <c r="N424" s="1031"/>
      <c r="O424" s="1031"/>
      <c r="P424" s="1031"/>
      <c r="Q424" s="1031"/>
      <c r="R424" s="1031"/>
      <c r="S424" s="1031"/>
      <c r="T424" s="1031"/>
      <c r="U424" s="1031"/>
    </row>
    <row r="425" spans="1:21" ht="19.5" thickBot="1" x14ac:dyDescent="0.3">
      <c r="A425" s="190" t="s">
        <v>21</v>
      </c>
      <c r="B425" s="241"/>
      <c r="C425" s="190"/>
      <c r="D425" s="190"/>
      <c r="E425" s="190"/>
      <c r="F425" s="190"/>
      <c r="G425" s="190"/>
      <c r="H425" s="151"/>
      <c r="I425" s="151"/>
      <c r="J425" s="151"/>
      <c r="K425" s="151"/>
      <c r="L425" s="151"/>
      <c r="M425" s="151"/>
      <c r="N425" s="151"/>
      <c r="O425" s="151"/>
      <c r="P425" s="151"/>
      <c r="Q425" s="151"/>
      <c r="R425" s="151"/>
      <c r="S425" s="151"/>
      <c r="T425" s="151"/>
      <c r="U425" s="151"/>
    </row>
    <row r="426" spans="1:21" ht="19.5" thickBot="1" x14ac:dyDescent="0.3">
      <c r="A426" s="1014" t="s">
        <v>3</v>
      </c>
      <c r="B426" s="1027" t="s">
        <v>68</v>
      </c>
      <c r="C426" s="1028"/>
      <c r="D426" s="1028"/>
      <c r="E426" s="1028"/>
      <c r="F426" s="1028"/>
      <c r="G426" s="1028"/>
      <c r="H426" s="1028"/>
      <c r="I426" s="1028"/>
      <c r="J426" s="1028"/>
      <c r="K426" s="1028"/>
      <c r="L426" s="1028"/>
      <c r="M426" s="1028"/>
      <c r="N426" s="1028"/>
      <c r="O426" s="1028"/>
      <c r="P426" s="1028"/>
      <c r="Q426" s="1028"/>
      <c r="R426" s="1028"/>
      <c r="S426" s="1028"/>
      <c r="T426" s="1029"/>
      <c r="U426" s="1014" t="s">
        <v>5</v>
      </c>
    </row>
    <row r="427" spans="1:21" ht="19.5" thickBot="1" x14ac:dyDescent="0.3">
      <c r="A427" s="1015"/>
      <c r="B427" s="8" t="s">
        <v>24</v>
      </c>
      <c r="C427" s="7" t="s">
        <v>9</v>
      </c>
      <c r="D427" s="7" t="s">
        <v>24</v>
      </c>
      <c r="E427" s="7" t="s">
        <v>9</v>
      </c>
      <c r="F427" s="7" t="s">
        <v>24</v>
      </c>
      <c r="G427" s="7" t="s">
        <v>9</v>
      </c>
      <c r="H427" s="7" t="s">
        <v>24</v>
      </c>
      <c r="I427" s="7" t="s">
        <v>9</v>
      </c>
      <c r="J427" s="7" t="s">
        <v>24</v>
      </c>
      <c r="K427" s="7" t="s">
        <v>9</v>
      </c>
      <c r="L427" s="7" t="s">
        <v>24</v>
      </c>
      <c r="M427" s="7" t="s">
        <v>9</v>
      </c>
      <c r="N427" s="7" t="s">
        <v>24</v>
      </c>
      <c r="O427" s="7" t="s">
        <v>9</v>
      </c>
      <c r="P427" s="7" t="s">
        <v>24</v>
      </c>
      <c r="Q427" s="7" t="s">
        <v>9</v>
      </c>
      <c r="R427" s="7" t="s">
        <v>24</v>
      </c>
      <c r="S427" s="7" t="s">
        <v>9</v>
      </c>
      <c r="T427" s="242"/>
      <c r="U427" s="1015"/>
    </row>
    <row r="428" spans="1:21" ht="18.75" x14ac:dyDescent="0.25">
      <c r="A428" s="154">
        <v>1</v>
      </c>
      <c r="B428" s="243">
        <v>0.29166666666666669</v>
      </c>
      <c r="C428" s="244">
        <v>0.31944444444444448</v>
      </c>
      <c r="D428" s="244">
        <v>0.34722222222222227</v>
      </c>
      <c r="E428" s="244">
        <v>0.38888888888888901</v>
      </c>
      <c r="F428" s="244">
        <v>0.41666666666666702</v>
      </c>
      <c r="G428" s="244">
        <v>0.44444444444444398</v>
      </c>
      <c r="H428" s="244">
        <v>0.47222222222222199</v>
      </c>
      <c r="I428" s="244">
        <v>0.5</v>
      </c>
      <c r="J428" s="244">
        <v>0.52777777777777779</v>
      </c>
      <c r="K428" s="15">
        <v>0.55555555555555558</v>
      </c>
      <c r="L428" s="176" t="s">
        <v>10</v>
      </c>
      <c r="M428" s="244">
        <v>0.66666666666666663</v>
      </c>
      <c r="N428" s="244">
        <v>0.70833333333333304</v>
      </c>
      <c r="O428" s="244">
        <v>0.75</v>
      </c>
      <c r="P428" s="244">
        <v>0.79166666666666663</v>
      </c>
      <c r="Q428" s="244">
        <v>0.81944444444444453</v>
      </c>
      <c r="R428" s="244">
        <v>0.84722222222222221</v>
      </c>
      <c r="S428" s="157">
        <v>0.875</v>
      </c>
      <c r="T428" s="245" t="s">
        <v>11</v>
      </c>
      <c r="U428" s="154">
        <v>15</v>
      </c>
    </row>
    <row r="429" spans="1:21" ht="18.75" x14ac:dyDescent="0.25">
      <c r="A429" s="246">
        <v>2</v>
      </c>
      <c r="B429" s="247">
        <v>0.30555555555555552</v>
      </c>
      <c r="C429" s="248">
        <v>0.3611111111111111</v>
      </c>
      <c r="D429" s="248">
        <v>0.3888888888888889</v>
      </c>
      <c r="E429" s="248">
        <v>0.41666666666666702</v>
      </c>
      <c r="F429" s="248">
        <v>0.44444444444444497</v>
      </c>
      <c r="G429" s="248">
        <v>0.47222222222222199</v>
      </c>
      <c r="H429" s="248">
        <v>0.5</v>
      </c>
      <c r="I429" s="24">
        <v>0.52777777777777779</v>
      </c>
      <c r="J429" s="33" t="s">
        <v>10</v>
      </c>
      <c r="K429" s="248">
        <v>0.625</v>
      </c>
      <c r="L429" s="248">
        <v>0.66666666666666663</v>
      </c>
      <c r="M429" s="248">
        <v>0.70833333333333304</v>
      </c>
      <c r="N429" s="248">
        <v>0.75</v>
      </c>
      <c r="O429" s="248">
        <v>0.79166666666666663</v>
      </c>
      <c r="P429" s="248">
        <v>0.81944444444444453</v>
      </c>
      <c r="Q429" s="249">
        <v>0.84722222222222221</v>
      </c>
      <c r="R429" s="161">
        <v>0.875</v>
      </c>
      <c r="S429" s="24">
        <v>0.90277777777777779</v>
      </c>
      <c r="T429" s="245" t="s">
        <v>11</v>
      </c>
      <c r="U429" s="246">
        <v>15</v>
      </c>
    </row>
    <row r="430" spans="1:21" ht="19.5" thickBot="1" x14ac:dyDescent="0.3">
      <c r="A430" s="40">
        <v>3</v>
      </c>
      <c r="B430" s="168">
        <v>0.28125</v>
      </c>
      <c r="C430" s="43">
        <v>0.30902777777777779</v>
      </c>
      <c r="D430" s="1048" t="s">
        <v>69</v>
      </c>
      <c r="E430" s="1048"/>
      <c r="F430" s="1048"/>
      <c r="G430" s="1048"/>
      <c r="H430" s="1048"/>
      <c r="I430" s="1048"/>
      <c r="J430" s="1048"/>
      <c r="K430" s="1048"/>
      <c r="L430" s="1048"/>
      <c r="M430" s="1048"/>
      <c r="N430" s="1048"/>
      <c r="O430" s="1048"/>
      <c r="P430" s="1048"/>
      <c r="Q430" s="1048"/>
      <c r="R430" s="1048"/>
      <c r="S430" s="1048"/>
      <c r="T430" s="1049"/>
      <c r="U430" s="40">
        <v>1</v>
      </c>
    </row>
    <row r="431" spans="1:21" x14ac:dyDescent="0.25">
      <c r="A431" s="240"/>
      <c r="B431" s="240"/>
      <c r="C431" s="240"/>
      <c r="D431" s="240"/>
      <c r="E431" s="240"/>
      <c r="F431" s="240"/>
      <c r="G431" s="240"/>
      <c r="H431" s="240"/>
      <c r="I431" s="240"/>
      <c r="J431" s="240"/>
      <c r="K431" s="240"/>
      <c r="L431" s="240"/>
      <c r="M431" s="240"/>
      <c r="N431" s="240"/>
      <c r="O431" s="240"/>
      <c r="P431" s="240"/>
      <c r="Q431" s="240"/>
      <c r="R431" s="240"/>
      <c r="S431" s="240"/>
      <c r="T431" s="240"/>
      <c r="U431" s="240"/>
    </row>
    <row r="432" spans="1:21" ht="19.5" thickBot="1" x14ac:dyDescent="0.3">
      <c r="A432" s="190" t="s">
        <v>16</v>
      </c>
      <c r="B432" s="241"/>
      <c r="C432" s="190"/>
      <c r="D432" s="190"/>
      <c r="E432" s="190"/>
      <c r="F432" s="190"/>
      <c r="G432" s="190"/>
      <c r="H432" s="151"/>
      <c r="I432" s="151"/>
      <c r="J432" s="151"/>
      <c r="K432" s="151"/>
      <c r="L432" s="151"/>
      <c r="M432" s="151"/>
      <c r="N432" s="151"/>
      <c r="O432" s="151"/>
      <c r="P432" s="151"/>
      <c r="Q432" s="151"/>
      <c r="R432" s="151"/>
      <c r="S432" s="151"/>
      <c r="T432" s="151"/>
      <c r="U432" s="151"/>
    </row>
    <row r="433" spans="1:21" ht="19.5" thickBot="1" x14ac:dyDescent="0.3">
      <c r="A433" s="1014" t="s">
        <v>3</v>
      </c>
      <c r="B433" s="1027" t="s">
        <v>68</v>
      </c>
      <c r="C433" s="1028"/>
      <c r="D433" s="1028"/>
      <c r="E433" s="1028"/>
      <c r="F433" s="1028"/>
      <c r="G433" s="1028"/>
      <c r="H433" s="1028"/>
      <c r="I433" s="1028"/>
      <c r="J433" s="1028"/>
      <c r="K433" s="1028"/>
      <c r="L433" s="1028"/>
      <c r="M433" s="1028"/>
      <c r="N433" s="1028"/>
      <c r="O433" s="1028"/>
      <c r="P433" s="1028"/>
      <c r="Q433" s="1028"/>
      <c r="R433" s="1028"/>
      <c r="S433" s="1028"/>
      <c r="T433" s="1029"/>
      <c r="U433" s="1014" t="s">
        <v>5</v>
      </c>
    </row>
    <row r="434" spans="1:21" ht="19.5" thickBot="1" x14ac:dyDescent="0.3">
      <c r="A434" s="1015"/>
      <c r="B434" s="8" t="s">
        <v>24</v>
      </c>
      <c r="C434" s="7" t="s">
        <v>9</v>
      </c>
      <c r="D434" s="7" t="s">
        <v>24</v>
      </c>
      <c r="E434" s="7" t="s">
        <v>9</v>
      </c>
      <c r="F434" s="7" t="s">
        <v>24</v>
      </c>
      <c r="G434" s="7" t="s">
        <v>9</v>
      </c>
      <c r="H434" s="7" t="s">
        <v>24</v>
      </c>
      <c r="I434" s="7" t="s">
        <v>9</v>
      </c>
      <c r="J434" s="7" t="s">
        <v>24</v>
      </c>
      <c r="K434" s="7" t="s">
        <v>9</v>
      </c>
      <c r="L434" s="7" t="s">
        <v>24</v>
      </c>
      <c r="M434" s="7" t="s">
        <v>9</v>
      </c>
      <c r="N434" s="7" t="s">
        <v>24</v>
      </c>
      <c r="O434" s="7" t="s">
        <v>9</v>
      </c>
      <c r="P434" s="7" t="s">
        <v>24</v>
      </c>
      <c r="Q434" s="7" t="s">
        <v>9</v>
      </c>
      <c r="R434" s="7" t="s">
        <v>24</v>
      </c>
      <c r="S434" s="7" t="s">
        <v>9</v>
      </c>
      <c r="T434" s="250"/>
      <c r="U434" s="1015"/>
    </row>
    <row r="435" spans="1:21" ht="18.75" x14ac:dyDescent="0.25">
      <c r="A435" s="251">
        <v>1</v>
      </c>
      <c r="B435" s="252">
        <v>0.29166666666666669</v>
      </c>
      <c r="C435" s="244">
        <v>0.31944444444444448</v>
      </c>
      <c r="D435" s="244">
        <v>0.34722222222222227</v>
      </c>
      <c r="E435" s="244">
        <v>0.38888888888888901</v>
      </c>
      <c r="F435" s="244">
        <v>0.41666666666666702</v>
      </c>
      <c r="G435" s="244">
        <v>0.44444444444444398</v>
      </c>
      <c r="H435" s="244">
        <v>0.47222222222222199</v>
      </c>
      <c r="I435" s="244">
        <v>0.5</v>
      </c>
      <c r="J435" s="244">
        <v>0.52777777777777779</v>
      </c>
      <c r="K435" s="15">
        <v>0.55555555555555558</v>
      </c>
      <c r="L435" s="176" t="s">
        <v>10</v>
      </c>
      <c r="M435" s="244">
        <v>0.66666666666666663</v>
      </c>
      <c r="N435" s="244">
        <v>0.70833333333333304</v>
      </c>
      <c r="O435" s="244">
        <v>0.75</v>
      </c>
      <c r="P435" s="244">
        <v>0.79166666666666663</v>
      </c>
      <c r="Q435" s="244">
        <v>0.81944444444444453</v>
      </c>
      <c r="R435" s="244">
        <v>0.84722222222222221</v>
      </c>
      <c r="S435" s="15">
        <v>0.875</v>
      </c>
      <c r="T435" s="178" t="s">
        <v>11</v>
      </c>
      <c r="U435" s="253">
        <v>15</v>
      </c>
    </row>
    <row r="436" spans="1:21" ht="19.5" thickBot="1" x14ac:dyDescent="0.3">
      <c r="A436" s="40">
        <v>2</v>
      </c>
      <c r="B436" s="80"/>
      <c r="C436" s="169">
        <v>0.3611111111111111</v>
      </c>
      <c r="D436" s="169">
        <v>0.3888888888888889</v>
      </c>
      <c r="E436" s="169">
        <v>0.41666666666666702</v>
      </c>
      <c r="F436" s="169">
        <v>0.44444444444444497</v>
      </c>
      <c r="G436" s="169">
        <v>0.47222222222222199</v>
      </c>
      <c r="H436" s="169">
        <v>0.5</v>
      </c>
      <c r="I436" s="43">
        <v>0.52777777777777779</v>
      </c>
      <c r="J436" s="44" t="s">
        <v>10</v>
      </c>
      <c r="K436" s="169">
        <v>0.625</v>
      </c>
      <c r="L436" s="169">
        <v>0.66666666666666663</v>
      </c>
      <c r="M436" s="169">
        <v>0.70833333333333304</v>
      </c>
      <c r="N436" s="169">
        <v>0.75</v>
      </c>
      <c r="O436" s="169">
        <v>0.79166666666666663</v>
      </c>
      <c r="P436" s="169">
        <v>0.81944444444444453</v>
      </c>
      <c r="Q436" s="43">
        <v>0.84722222222222221</v>
      </c>
      <c r="R436" s="44" t="s">
        <v>11</v>
      </c>
      <c r="S436" s="1050"/>
      <c r="T436" s="1051"/>
      <c r="U436" s="167">
        <v>12</v>
      </c>
    </row>
    <row r="440" spans="1:21" ht="18.75" x14ac:dyDescent="0.25">
      <c r="A440" s="1031" t="s">
        <v>70</v>
      </c>
      <c r="B440" s="1031"/>
      <c r="C440" s="1031"/>
      <c r="D440" s="1031"/>
      <c r="E440" s="1031"/>
      <c r="F440" s="1031"/>
      <c r="G440" s="1031"/>
      <c r="H440" s="1031"/>
      <c r="I440" s="1031"/>
      <c r="J440" s="1031"/>
      <c r="K440" s="1031"/>
      <c r="L440" s="1031"/>
      <c r="M440" s="1031"/>
      <c r="N440" s="1031"/>
      <c r="O440" s="1031"/>
      <c r="P440" s="1031"/>
      <c r="Q440" s="1031"/>
    </row>
    <row r="441" spans="1:21" ht="18.75" x14ac:dyDescent="0.25">
      <c r="A441" s="1031" t="s">
        <v>71</v>
      </c>
      <c r="B441" s="1031"/>
      <c r="C441" s="1031"/>
      <c r="D441" s="1031"/>
      <c r="E441" s="1031"/>
      <c r="F441" s="1031"/>
      <c r="G441" s="1031"/>
      <c r="H441" s="1031"/>
      <c r="I441" s="1031"/>
      <c r="J441" s="1031"/>
      <c r="K441" s="1031"/>
      <c r="L441" s="1031"/>
      <c r="M441" s="1031"/>
      <c r="N441" s="1031"/>
      <c r="O441" s="1031"/>
      <c r="P441" s="1031"/>
      <c r="Q441" s="1031"/>
    </row>
    <row r="442" spans="1:21" ht="19.5" thickBot="1" x14ac:dyDescent="0.3">
      <c r="A442" s="254" t="s">
        <v>31</v>
      </c>
      <c r="B442" s="254"/>
      <c r="C442" s="254"/>
      <c r="D442" s="254"/>
      <c r="E442" s="254"/>
      <c r="F442" s="254"/>
      <c r="G442" s="208"/>
      <c r="H442" s="208"/>
      <c r="I442" s="208"/>
      <c r="J442" s="208"/>
      <c r="K442" s="208"/>
      <c r="L442" s="208"/>
      <c r="M442" s="208"/>
      <c r="N442" s="208"/>
      <c r="O442" s="208"/>
      <c r="P442" s="208"/>
      <c r="Q442" s="208"/>
    </row>
    <row r="443" spans="1:21" ht="19.5" thickBot="1" x14ac:dyDescent="0.3">
      <c r="A443" s="1014" t="s">
        <v>3</v>
      </c>
      <c r="B443" s="1016" t="s">
        <v>72</v>
      </c>
      <c r="C443" s="1017"/>
      <c r="D443" s="1017"/>
      <c r="E443" s="1017"/>
      <c r="F443" s="1017"/>
      <c r="G443" s="1017"/>
      <c r="H443" s="1017"/>
      <c r="I443" s="1017"/>
      <c r="J443" s="1017"/>
      <c r="K443" s="1017"/>
      <c r="L443" s="1017"/>
      <c r="M443" s="1017"/>
      <c r="N443" s="1017"/>
      <c r="O443" s="1017"/>
      <c r="P443" s="1018"/>
      <c r="Q443" s="1014" t="s">
        <v>5</v>
      </c>
    </row>
    <row r="444" spans="1:21" ht="19.5" thickBot="1" x14ac:dyDescent="0.3">
      <c r="A444" s="1015"/>
      <c r="B444" s="8" t="s">
        <v>24</v>
      </c>
      <c r="C444" s="7" t="s">
        <v>73</v>
      </c>
      <c r="D444" s="7" t="s">
        <v>24</v>
      </c>
      <c r="E444" s="7" t="s">
        <v>73</v>
      </c>
      <c r="F444" s="255" t="s">
        <v>24</v>
      </c>
      <c r="G444" s="7" t="s">
        <v>73</v>
      </c>
      <c r="H444" s="7" t="s">
        <v>24</v>
      </c>
      <c r="I444" s="8" t="s">
        <v>73</v>
      </c>
      <c r="J444" s="7" t="s">
        <v>24</v>
      </c>
      <c r="K444" s="7" t="s">
        <v>73</v>
      </c>
      <c r="L444" s="7" t="s">
        <v>24</v>
      </c>
      <c r="M444" s="7" t="s">
        <v>73</v>
      </c>
      <c r="N444" s="7" t="s">
        <v>24</v>
      </c>
      <c r="O444" s="7" t="s">
        <v>73</v>
      </c>
      <c r="P444" s="7" t="s">
        <v>24</v>
      </c>
      <c r="Q444" s="1015"/>
    </row>
    <row r="445" spans="1:21" ht="18.75" x14ac:dyDescent="0.25">
      <c r="A445" s="251">
        <v>1</v>
      </c>
      <c r="B445" s="256">
        <v>0.2986111111111111</v>
      </c>
      <c r="C445" s="257">
        <f>B445+TIME(1,0,0)</f>
        <v>0.34027777777777779</v>
      </c>
      <c r="D445" s="257">
        <f>C445+TIME(1,30,0)</f>
        <v>0.40277777777777779</v>
      </c>
      <c r="E445" s="258">
        <f>D445+TIME(1,5,0)</f>
        <v>0.44791666666666669</v>
      </c>
      <c r="F445" s="257">
        <f>E445+TIME(1,0,0)</f>
        <v>0.48958333333333337</v>
      </c>
      <c r="G445" s="258">
        <f>F445+TIME(1,30,0)</f>
        <v>0.55208333333333337</v>
      </c>
      <c r="H445" s="258">
        <f>G445+TIME(1,0,0)</f>
        <v>0.59375</v>
      </c>
      <c r="I445" s="15">
        <f>H445+TIME(1,0,0)</f>
        <v>0.63541666666666663</v>
      </c>
      <c r="J445" s="176" t="s">
        <v>10</v>
      </c>
      <c r="K445" s="258">
        <f>I445+TIME(2,5,0)</f>
        <v>0.72222222222222221</v>
      </c>
      <c r="L445" s="258">
        <f>K445+TIME(1,10,0)</f>
        <v>0.77083333333333337</v>
      </c>
      <c r="M445" s="258">
        <f>L445+TIME(1,0,0)</f>
        <v>0.8125</v>
      </c>
      <c r="N445" s="258">
        <f>M445+TIME(1,0,0)</f>
        <v>0.85416666666666663</v>
      </c>
      <c r="O445" s="15">
        <f>N445+TIME(0,40,0)</f>
        <v>0.88194444444444442</v>
      </c>
      <c r="P445" s="259" t="s">
        <v>11</v>
      </c>
      <c r="Q445" s="260">
        <v>11</v>
      </c>
    </row>
    <row r="446" spans="1:21" ht="19.5" thickBot="1" x14ac:dyDescent="0.3">
      <c r="A446" s="40" t="s">
        <v>74</v>
      </c>
      <c r="B446" s="261">
        <v>0.27777777777777779</v>
      </c>
      <c r="C446" s="43">
        <v>0.30902777777777779</v>
      </c>
      <c r="D446" s="1048" t="s">
        <v>75</v>
      </c>
      <c r="E446" s="1048"/>
      <c r="F446" s="1048"/>
      <c r="G446" s="1048"/>
      <c r="H446" s="1048"/>
      <c r="I446" s="1048"/>
      <c r="J446" s="1048"/>
      <c r="K446" s="1048"/>
      <c r="L446" s="1048"/>
      <c r="M446" s="1048"/>
      <c r="N446" s="1048"/>
      <c r="O446" s="1048"/>
      <c r="P446" s="1049"/>
      <c r="Q446" s="262">
        <v>1</v>
      </c>
    </row>
    <row r="447" spans="1:21" ht="18.75" x14ac:dyDescent="0.25">
      <c r="A447" s="91" t="s">
        <v>76</v>
      </c>
      <c r="D447" s="146"/>
      <c r="E447" s="146"/>
      <c r="F447" s="146"/>
      <c r="G447" s="93"/>
      <c r="H447" s="93"/>
      <c r="I447" s="146"/>
      <c r="J447" s="146"/>
      <c r="K447" s="146"/>
      <c r="L447" s="146"/>
      <c r="M447" s="146"/>
      <c r="N447" s="146"/>
      <c r="O447" s="146"/>
      <c r="P447" s="146"/>
      <c r="Q447" s="146"/>
    </row>
    <row r="448" spans="1:21" ht="18.75" x14ac:dyDescent="0.25">
      <c r="A448" s="93"/>
      <c r="B448" s="93"/>
      <c r="C448" s="93"/>
      <c r="D448" s="93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3"/>
    </row>
    <row r="449" spans="1:23" ht="19.5" thickBot="1" x14ac:dyDescent="0.3">
      <c r="A449" s="91" t="s">
        <v>36</v>
      </c>
      <c r="B449" s="93"/>
      <c r="C449" s="93"/>
      <c r="D449" s="93"/>
      <c r="E449" s="93"/>
      <c r="F449" s="93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</row>
    <row r="450" spans="1:23" ht="19.5" thickBot="1" x14ac:dyDescent="0.3">
      <c r="A450" s="1014" t="s">
        <v>3</v>
      </c>
      <c r="B450" s="1027" t="s">
        <v>72</v>
      </c>
      <c r="C450" s="1028"/>
      <c r="D450" s="1028"/>
      <c r="E450" s="1028"/>
      <c r="F450" s="1028"/>
      <c r="G450" s="1028"/>
      <c r="H450" s="1028"/>
      <c r="I450" s="1028"/>
      <c r="J450" s="1028"/>
      <c r="K450" s="1028"/>
      <c r="L450" s="1028"/>
      <c r="M450" s="1028"/>
      <c r="N450" s="1028"/>
      <c r="O450" s="1029"/>
      <c r="P450" s="1014" t="s">
        <v>5</v>
      </c>
      <c r="Q450" s="2"/>
    </row>
    <row r="451" spans="1:23" ht="19.5" thickBot="1" x14ac:dyDescent="0.3">
      <c r="A451" s="1015"/>
      <c r="B451" s="7" t="s">
        <v>73</v>
      </c>
      <c r="C451" s="7" t="s">
        <v>24</v>
      </c>
      <c r="D451" s="7" t="s">
        <v>73</v>
      </c>
      <c r="E451" s="255" t="s">
        <v>24</v>
      </c>
      <c r="F451" s="7" t="s">
        <v>73</v>
      </c>
      <c r="G451" s="7" t="s">
        <v>24</v>
      </c>
      <c r="H451" s="8" t="s">
        <v>73</v>
      </c>
      <c r="I451" s="7" t="s">
        <v>24</v>
      </c>
      <c r="J451" s="7" t="s">
        <v>73</v>
      </c>
      <c r="K451" s="7" t="s">
        <v>24</v>
      </c>
      <c r="L451" s="7" t="s">
        <v>73</v>
      </c>
      <c r="M451" s="7" t="s">
        <v>24</v>
      </c>
      <c r="N451" s="7" t="s">
        <v>73</v>
      </c>
      <c r="O451" s="7" t="s">
        <v>24</v>
      </c>
      <c r="P451" s="1015"/>
      <c r="Q451" s="2"/>
    </row>
    <row r="452" spans="1:23" ht="19.5" thickBot="1" x14ac:dyDescent="0.3">
      <c r="A452" s="263">
        <v>1</v>
      </c>
      <c r="B452" s="264">
        <v>0.34027777777777779</v>
      </c>
      <c r="C452" s="116">
        <v>0.40277777777777779</v>
      </c>
      <c r="D452" s="265">
        <v>0.44791666666666669</v>
      </c>
      <c r="E452" s="116">
        <v>0.48958333333333337</v>
      </c>
      <c r="F452" s="265">
        <v>0.55208333333333337</v>
      </c>
      <c r="G452" s="265">
        <v>0.59375</v>
      </c>
      <c r="H452" s="105">
        <v>0.63541666666666663</v>
      </c>
      <c r="I452" s="106" t="s">
        <v>10</v>
      </c>
      <c r="J452" s="265">
        <v>0.72222222222222221</v>
      </c>
      <c r="K452" s="265">
        <v>0.77083333333333337</v>
      </c>
      <c r="L452" s="265">
        <v>0.8125</v>
      </c>
      <c r="M452" s="265">
        <v>0.85416666666666663</v>
      </c>
      <c r="N452" s="105">
        <v>0.88194444444444442</v>
      </c>
      <c r="O452" s="150" t="s">
        <v>11</v>
      </c>
      <c r="P452" s="263">
        <v>10</v>
      </c>
      <c r="Q452" s="2"/>
    </row>
    <row r="455" spans="1:23" s="240" customFormat="1" ht="18.75" x14ac:dyDescent="0.25">
      <c r="A455" s="1031" t="s">
        <v>179</v>
      </c>
      <c r="B455" s="1031"/>
      <c r="C455" s="1031"/>
      <c r="D455" s="1031"/>
      <c r="E455" s="1031"/>
      <c r="F455" s="1031"/>
      <c r="G455" s="1031"/>
      <c r="H455" s="1031"/>
      <c r="I455" s="1031"/>
      <c r="J455" s="1031"/>
      <c r="K455" s="1031"/>
      <c r="L455" s="1031"/>
      <c r="M455" s="1031"/>
      <c r="N455" s="1031"/>
      <c r="O455" s="1031"/>
      <c r="P455" s="1031"/>
      <c r="Q455" s="1031"/>
      <c r="R455" s="1031"/>
      <c r="S455" s="1031"/>
      <c r="T455" s="1031"/>
      <c r="U455" s="1031"/>
      <c r="V455" s="1031"/>
    </row>
    <row r="456" spans="1:23" s="240" customFormat="1" ht="19.5" x14ac:dyDescent="0.25">
      <c r="A456" s="1036" t="s">
        <v>180</v>
      </c>
      <c r="B456" s="1036"/>
      <c r="C456" s="1036"/>
      <c r="D456" s="1036"/>
      <c r="E456" s="1036"/>
      <c r="F456" s="1036"/>
      <c r="G456" s="1036"/>
      <c r="H456" s="1036"/>
      <c r="I456" s="1036"/>
      <c r="J456" s="1036"/>
      <c r="K456" s="1036"/>
      <c r="L456" s="1036"/>
      <c r="M456" s="1036"/>
      <c r="N456" s="1036"/>
      <c r="O456" s="1036"/>
      <c r="P456" s="1036"/>
      <c r="Q456" s="1036"/>
      <c r="R456" s="1036"/>
      <c r="S456" s="1036"/>
      <c r="T456" s="1036"/>
      <c r="U456" s="1036"/>
      <c r="V456" s="1036"/>
      <c r="W456" s="536"/>
    </row>
    <row r="457" spans="1:23" s="240" customFormat="1" ht="19.5" thickBot="1" x14ac:dyDescent="0.3">
      <c r="A457" s="539" t="s">
        <v>21</v>
      </c>
      <c r="B457" s="540"/>
      <c r="C457" s="540"/>
      <c r="D457" s="540"/>
      <c r="E457" s="540"/>
      <c r="F457" s="537"/>
      <c r="G457" s="537"/>
      <c r="H457" s="537"/>
      <c r="I457" s="537"/>
      <c r="J457" s="537"/>
      <c r="K457" s="537"/>
      <c r="L457" s="537"/>
      <c r="M457" s="537"/>
      <c r="N457" s="538"/>
      <c r="O457" s="152"/>
      <c r="P457" s="152"/>
      <c r="Q457" s="152"/>
      <c r="R457" s="152"/>
      <c r="S457" s="152"/>
      <c r="T457" s="152"/>
      <c r="U457" s="152"/>
      <c r="V457" s="152"/>
    </row>
    <row r="458" spans="1:23" s="240" customFormat="1" ht="24" thickBot="1" x14ac:dyDescent="0.3">
      <c r="A458" s="1091" t="s">
        <v>3</v>
      </c>
      <c r="B458" s="1198" t="s">
        <v>181</v>
      </c>
      <c r="C458" s="1199"/>
      <c r="D458" s="1199"/>
      <c r="E458" s="1199"/>
      <c r="F458" s="1199"/>
      <c r="G458" s="1199"/>
      <c r="H458" s="1199"/>
      <c r="I458" s="1199"/>
      <c r="J458" s="1199"/>
      <c r="K458" s="1199"/>
      <c r="L458" s="1199"/>
      <c r="M458" s="1199"/>
      <c r="N458" s="1199"/>
      <c r="O458" s="1199"/>
      <c r="P458" s="1199"/>
      <c r="Q458" s="1199"/>
      <c r="R458" s="1199"/>
      <c r="S458" s="1199"/>
      <c r="T458" s="1199"/>
      <c r="U458" s="1200"/>
      <c r="V458" s="1052" t="s">
        <v>5</v>
      </c>
      <c r="W458" s="541"/>
    </row>
    <row r="459" spans="1:23" s="240" customFormat="1" ht="24" thickBot="1" x14ac:dyDescent="0.3">
      <c r="A459" s="1092"/>
      <c r="B459" s="542" t="s">
        <v>153</v>
      </c>
      <c r="C459" s="52" t="s">
        <v>26</v>
      </c>
      <c r="D459" s="368" t="s">
        <v>153</v>
      </c>
      <c r="E459" s="52" t="s">
        <v>26</v>
      </c>
      <c r="F459" s="368" t="s">
        <v>153</v>
      </c>
      <c r="G459" s="52" t="s">
        <v>26</v>
      </c>
      <c r="H459" s="368" t="s">
        <v>153</v>
      </c>
      <c r="I459" s="52" t="s">
        <v>26</v>
      </c>
      <c r="J459" s="368" t="s">
        <v>153</v>
      </c>
      <c r="K459" s="52" t="s">
        <v>26</v>
      </c>
      <c r="L459" s="368" t="s">
        <v>153</v>
      </c>
      <c r="M459" s="52" t="s">
        <v>26</v>
      </c>
      <c r="N459" s="368" t="s">
        <v>153</v>
      </c>
      <c r="O459" s="52" t="s">
        <v>26</v>
      </c>
      <c r="P459" s="368" t="s">
        <v>153</v>
      </c>
      <c r="Q459" s="52" t="s">
        <v>26</v>
      </c>
      <c r="R459" s="368" t="s">
        <v>153</v>
      </c>
      <c r="S459" s="52" t="s">
        <v>26</v>
      </c>
      <c r="T459" s="368" t="s">
        <v>153</v>
      </c>
      <c r="U459" s="174" t="s">
        <v>26</v>
      </c>
      <c r="V459" s="1053"/>
      <c r="W459" s="541"/>
    </row>
    <row r="460" spans="1:23" s="240" customFormat="1" ht="23.25" x14ac:dyDescent="0.25">
      <c r="A460" s="1082">
        <v>1</v>
      </c>
      <c r="B460" s="439">
        <v>0.29166666666666669</v>
      </c>
      <c r="C460" s="14">
        <v>0.30208333333333331</v>
      </c>
      <c r="D460" s="14">
        <v>0.3125</v>
      </c>
      <c r="E460" s="14">
        <v>0.32291666666666669</v>
      </c>
      <c r="F460" s="359">
        <v>0.33333333333333331</v>
      </c>
      <c r="G460" s="14">
        <v>0.34375</v>
      </c>
      <c r="H460" s="14">
        <v>0.35416666666666669</v>
      </c>
      <c r="I460" s="14">
        <v>0.36458333333333331</v>
      </c>
      <c r="J460" s="14">
        <v>0.375</v>
      </c>
      <c r="K460" s="14">
        <v>0.3888888888888889</v>
      </c>
      <c r="L460" s="14">
        <v>0.40277777777777773</v>
      </c>
      <c r="M460" s="14">
        <v>0.43055555555555558</v>
      </c>
      <c r="N460" s="359">
        <v>0.45833333333333331</v>
      </c>
      <c r="O460" s="14">
        <v>0.4861111111111111</v>
      </c>
      <c r="P460" s="359">
        <v>0.51388888888888895</v>
      </c>
      <c r="Q460" s="360">
        <v>0.54166666666666663</v>
      </c>
      <c r="R460" s="361" t="s">
        <v>10</v>
      </c>
      <c r="S460" s="359">
        <v>0.63194444444444442</v>
      </c>
      <c r="T460" s="359">
        <v>0.65972222222222221</v>
      </c>
      <c r="U460" s="543">
        <v>0.6875</v>
      </c>
      <c r="V460" s="1046">
        <v>28</v>
      </c>
      <c r="W460" s="541"/>
    </row>
    <row r="461" spans="1:23" s="240" customFormat="1" ht="24" thickBot="1" x14ac:dyDescent="0.3">
      <c r="A461" s="1083"/>
      <c r="B461" s="544"/>
      <c r="C461" s="545"/>
      <c r="D461" s="545"/>
      <c r="E461" s="545"/>
      <c r="F461" s="545"/>
      <c r="G461" s="545"/>
      <c r="H461" s="82">
        <v>0.71527777777777779</v>
      </c>
      <c r="I461" s="82">
        <v>0.72569444444444453</v>
      </c>
      <c r="J461" s="82">
        <v>0.73611111111111116</v>
      </c>
      <c r="K461" s="82">
        <v>0.75</v>
      </c>
      <c r="L461" s="82">
        <v>0.76388888888888884</v>
      </c>
      <c r="M461" s="82">
        <v>0.77777777777777779</v>
      </c>
      <c r="N461" s="82">
        <v>0.79861111111111116</v>
      </c>
      <c r="O461" s="82">
        <v>0.8125</v>
      </c>
      <c r="P461" s="82">
        <v>0.83333333333333337</v>
      </c>
      <c r="Q461" s="82">
        <v>0.84722222222222221</v>
      </c>
      <c r="R461" s="83">
        <v>0.875</v>
      </c>
      <c r="S461" s="546" t="s">
        <v>11</v>
      </c>
      <c r="T461" s="467"/>
      <c r="U461" s="441"/>
      <c r="V461" s="1047"/>
      <c r="W461" s="541"/>
    </row>
    <row r="462" spans="1:23" s="240" customFormat="1" ht="23.25" customHeight="1" x14ac:dyDescent="0.25">
      <c r="A462" s="152"/>
      <c r="B462" s="152"/>
      <c r="C462" s="152"/>
      <c r="D462" s="152"/>
      <c r="E462" s="152"/>
      <c r="F462" s="152"/>
      <c r="G462" s="152"/>
      <c r="H462" s="152"/>
      <c r="I462" s="152"/>
      <c r="J462" s="152"/>
      <c r="K462" s="152"/>
      <c r="L462" s="152"/>
      <c r="M462" s="152"/>
      <c r="N462" s="152"/>
      <c r="O462" s="152"/>
      <c r="P462" s="152"/>
      <c r="Q462" s="152"/>
      <c r="R462" s="152"/>
      <c r="S462" s="152"/>
      <c r="T462" s="152"/>
      <c r="U462" s="152"/>
      <c r="V462" s="152"/>
    </row>
    <row r="463" spans="1:23" s="240" customFormat="1" ht="19.5" thickBot="1" x14ac:dyDescent="0.3">
      <c r="A463" s="547" t="s">
        <v>16</v>
      </c>
      <c r="B463" s="152"/>
      <c r="C463" s="152"/>
      <c r="D463" s="152"/>
      <c r="E463" s="152"/>
      <c r="F463" s="152"/>
      <c r="G463" s="152"/>
      <c r="H463" s="152"/>
      <c r="I463" s="152"/>
      <c r="J463" s="152"/>
      <c r="K463" s="152"/>
      <c r="L463" s="152"/>
      <c r="M463" s="152"/>
      <c r="N463" s="152"/>
      <c r="O463" s="152"/>
      <c r="P463" s="152"/>
      <c r="Q463" s="152"/>
      <c r="R463" s="152"/>
      <c r="S463" s="152"/>
      <c r="T463" s="152"/>
      <c r="U463" s="152"/>
    </row>
    <row r="464" spans="1:23" s="240" customFormat="1" ht="19.5" thickBot="1" x14ac:dyDescent="0.3">
      <c r="A464" s="1091" t="s">
        <v>3</v>
      </c>
      <c r="B464" s="1088" t="s">
        <v>181</v>
      </c>
      <c r="C464" s="1089"/>
      <c r="D464" s="1089"/>
      <c r="E464" s="1089"/>
      <c r="F464" s="1089"/>
      <c r="G464" s="1089"/>
      <c r="H464" s="1089"/>
      <c r="I464" s="1089"/>
      <c r="J464" s="1089"/>
      <c r="K464" s="1089"/>
      <c r="L464" s="1089"/>
      <c r="M464" s="1089"/>
      <c r="N464" s="1089"/>
      <c r="O464" s="1089"/>
      <c r="P464" s="1089"/>
      <c r="Q464" s="1089"/>
      <c r="R464" s="1089"/>
      <c r="S464" s="1089"/>
      <c r="T464" s="1090"/>
      <c r="U464" s="1014" t="s">
        <v>5</v>
      </c>
    </row>
    <row r="465" spans="1:21" s="240" customFormat="1" ht="27.75" customHeight="1" thickBot="1" x14ac:dyDescent="0.3">
      <c r="A465" s="1092"/>
      <c r="B465" s="173" t="s">
        <v>26</v>
      </c>
      <c r="C465" s="368" t="s">
        <v>153</v>
      </c>
      <c r="D465" s="52" t="s">
        <v>26</v>
      </c>
      <c r="E465" s="368" t="s">
        <v>153</v>
      </c>
      <c r="F465" s="52" t="s">
        <v>26</v>
      </c>
      <c r="G465" s="368" t="s">
        <v>153</v>
      </c>
      <c r="H465" s="52" t="s">
        <v>26</v>
      </c>
      <c r="I465" s="368" t="s">
        <v>153</v>
      </c>
      <c r="J465" s="52" t="s">
        <v>26</v>
      </c>
      <c r="K465" s="368" t="s">
        <v>153</v>
      </c>
      <c r="L465" s="52" t="s">
        <v>26</v>
      </c>
      <c r="M465" s="52" t="s">
        <v>153</v>
      </c>
      <c r="N465" s="52" t="s">
        <v>26</v>
      </c>
      <c r="O465" s="368" t="s">
        <v>153</v>
      </c>
      <c r="P465" s="52" t="s">
        <v>26</v>
      </c>
      <c r="Q465" s="368" t="s">
        <v>153</v>
      </c>
      <c r="R465" s="52" t="s">
        <v>26</v>
      </c>
      <c r="S465" s="368" t="s">
        <v>153</v>
      </c>
      <c r="T465" s="52" t="s">
        <v>26</v>
      </c>
      <c r="U465" s="1015"/>
    </row>
    <row r="466" spans="1:21" s="240" customFormat="1" ht="18.75" x14ac:dyDescent="0.25">
      <c r="A466" s="1082">
        <v>1</v>
      </c>
      <c r="B466" s="439">
        <v>0.3125</v>
      </c>
      <c r="C466" s="14">
        <f>B466+TIME(0,30,0)</f>
        <v>0.33333333333333331</v>
      </c>
      <c r="D466" s="14">
        <f t="shared" ref="D466:R466" si="26">C466+TIME(0,30,0)</f>
        <v>0.35416666666666663</v>
      </c>
      <c r="E466" s="14">
        <f t="shared" si="26"/>
        <v>0.37499999999999994</v>
      </c>
      <c r="F466" s="14">
        <f t="shared" si="26"/>
        <v>0.39583333333333326</v>
      </c>
      <c r="G466" s="14">
        <f t="shared" si="26"/>
        <v>0.41666666666666657</v>
      </c>
      <c r="H466" s="14">
        <f>G466+TIME(0,45,0)</f>
        <v>0.44791666666666657</v>
      </c>
      <c r="I466" s="14">
        <f t="shared" ref="I466:P466" si="27">H466+TIME(0,45,0)</f>
        <v>0.47916666666666657</v>
      </c>
      <c r="J466" s="14">
        <f t="shared" si="27"/>
        <v>0.51041666666666652</v>
      </c>
      <c r="K466" s="14">
        <f t="shared" si="27"/>
        <v>0.54166666666666652</v>
      </c>
      <c r="L466" s="15">
        <f t="shared" si="27"/>
        <v>0.57291666666666652</v>
      </c>
      <c r="M466" s="176" t="s">
        <v>10</v>
      </c>
      <c r="N466" s="14">
        <f>L466+TIME(2,0,0)</f>
        <v>0.65624999999999989</v>
      </c>
      <c r="O466" s="14">
        <f t="shared" si="27"/>
        <v>0.68749999999999989</v>
      </c>
      <c r="P466" s="14">
        <f t="shared" si="27"/>
        <v>0.71874999999999989</v>
      </c>
      <c r="Q466" s="359">
        <f t="shared" si="26"/>
        <v>0.73958333333333326</v>
      </c>
      <c r="R466" s="359">
        <f t="shared" si="26"/>
        <v>0.76041666666666663</v>
      </c>
      <c r="S466" s="359">
        <f>R466+TIME(0,30,0)</f>
        <v>0.78125</v>
      </c>
      <c r="T466" s="548">
        <f>S466+TIME(0,30,0)</f>
        <v>0.80208333333333337</v>
      </c>
      <c r="U466" s="1046">
        <v>17</v>
      </c>
    </row>
    <row r="467" spans="1:21" s="240" customFormat="1" ht="19.5" thickBot="1" x14ac:dyDescent="0.3">
      <c r="A467" s="1083"/>
      <c r="B467" s="544"/>
      <c r="C467" s="82"/>
      <c r="D467" s="82">
        <f>D466-B466</f>
        <v>4.166666666666663E-2</v>
      </c>
      <c r="E467" s="82">
        <f t="shared" ref="E467:K467" si="28">E466-C466</f>
        <v>4.166666666666663E-2</v>
      </c>
      <c r="F467" s="82">
        <f t="shared" si="28"/>
        <v>4.166666666666663E-2</v>
      </c>
      <c r="G467" s="82">
        <f t="shared" si="28"/>
        <v>4.166666666666663E-2</v>
      </c>
      <c r="H467" s="82">
        <f t="shared" si="28"/>
        <v>5.2083333333333315E-2</v>
      </c>
      <c r="I467" s="82">
        <f t="shared" si="28"/>
        <v>6.25E-2</v>
      </c>
      <c r="J467" s="82">
        <f t="shared" si="28"/>
        <v>6.2499999999999944E-2</v>
      </c>
      <c r="K467" s="82">
        <f t="shared" si="28"/>
        <v>6.2499999999999944E-2</v>
      </c>
      <c r="L467" s="82"/>
      <c r="M467" s="82"/>
      <c r="N467" s="82"/>
      <c r="O467" s="549"/>
      <c r="P467" s="549"/>
      <c r="Q467" s="549"/>
      <c r="R467" s="549"/>
      <c r="S467" s="362">
        <f>T466+TIME(0,30,0)</f>
        <v>0.82291666666666674</v>
      </c>
      <c r="T467" s="550" t="s">
        <v>11</v>
      </c>
      <c r="U467" s="1047"/>
    </row>
    <row r="471" spans="1:21" ht="18.75" x14ac:dyDescent="0.25">
      <c r="A471" s="1036" t="s">
        <v>81</v>
      </c>
      <c r="B471" s="1036"/>
      <c r="C471" s="1036"/>
      <c r="D471" s="1036"/>
      <c r="E471" s="1036"/>
      <c r="F471" s="1036"/>
      <c r="G471" s="1036"/>
      <c r="H471" s="1036"/>
      <c r="I471" s="1036"/>
      <c r="J471" s="1036"/>
      <c r="K471" s="1036"/>
      <c r="L471" s="1036"/>
      <c r="M471" s="1036"/>
      <c r="N471" s="1036"/>
      <c r="O471" s="1036"/>
      <c r="P471" s="1036"/>
      <c r="Q471" s="1036"/>
      <c r="R471" s="1036"/>
    </row>
    <row r="472" spans="1:21" ht="18.75" x14ac:dyDescent="0.25">
      <c r="A472" s="1036" t="s">
        <v>82</v>
      </c>
      <c r="B472" s="1036"/>
      <c r="C472" s="1036"/>
      <c r="D472" s="1036"/>
      <c r="E472" s="1036"/>
      <c r="F472" s="1036"/>
      <c r="G472" s="1036"/>
      <c r="H472" s="1036"/>
      <c r="I472" s="1036"/>
      <c r="J472" s="1036"/>
      <c r="K472" s="1036"/>
      <c r="L472" s="1036"/>
      <c r="M472" s="1036"/>
      <c r="N472" s="1036"/>
      <c r="O472" s="1036"/>
      <c r="P472" s="1036"/>
      <c r="Q472" s="1036"/>
      <c r="R472" s="1036"/>
    </row>
    <row r="473" spans="1:21" ht="19.5" thickBot="1" x14ac:dyDescent="0.3">
      <c r="A473" s="1" t="s">
        <v>21</v>
      </c>
      <c r="B473" s="3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90"/>
      <c r="R473" s="90"/>
    </row>
    <row r="474" spans="1:21" ht="19.5" thickBot="1" x14ac:dyDescent="0.3">
      <c r="A474" s="1042" t="s">
        <v>3</v>
      </c>
      <c r="B474" s="1039" t="s">
        <v>83</v>
      </c>
      <c r="C474" s="1040"/>
      <c r="D474" s="1040"/>
      <c r="E474" s="1040"/>
      <c r="F474" s="1040"/>
      <c r="G474" s="1040"/>
      <c r="H474" s="1040"/>
      <c r="I474" s="1040"/>
      <c r="J474" s="1040"/>
      <c r="K474" s="1040"/>
      <c r="L474" s="1040"/>
      <c r="M474" s="1040"/>
      <c r="N474" s="1040"/>
      <c r="O474" s="1040"/>
      <c r="P474" s="1041"/>
      <c r="Q474" s="1042" t="s">
        <v>5</v>
      </c>
      <c r="R474" s="1044" t="s">
        <v>6</v>
      </c>
    </row>
    <row r="475" spans="1:21" ht="19.5" thickBot="1" x14ac:dyDescent="0.3">
      <c r="A475" s="1043"/>
      <c r="B475" s="274" t="s">
        <v>43</v>
      </c>
      <c r="C475" s="275" t="s">
        <v>84</v>
      </c>
      <c r="D475" s="275" t="s">
        <v>43</v>
      </c>
      <c r="E475" s="275" t="s">
        <v>84</v>
      </c>
      <c r="F475" s="275" t="s">
        <v>43</v>
      </c>
      <c r="G475" s="275" t="s">
        <v>84</v>
      </c>
      <c r="H475" s="275" t="s">
        <v>43</v>
      </c>
      <c r="I475" s="275" t="s">
        <v>84</v>
      </c>
      <c r="J475" s="275" t="s">
        <v>43</v>
      </c>
      <c r="K475" s="275" t="s">
        <v>84</v>
      </c>
      <c r="L475" s="275" t="s">
        <v>43</v>
      </c>
      <c r="M475" s="275" t="s">
        <v>84</v>
      </c>
      <c r="N475" s="275" t="s">
        <v>43</v>
      </c>
      <c r="O475" s="223"/>
      <c r="P475" s="276"/>
      <c r="Q475" s="1043"/>
      <c r="R475" s="1045"/>
    </row>
    <row r="476" spans="1:21" ht="18.75" x14ac:dyDescent="0.25">
      <c r="A476" s="277">
        <v>1</v>
      </c>
      <c r="B476" s="278"/>
      <c r="C476" s="55">
        <v>0.28125</v>
      </c>
      <c r="D476" s="55">
        <f t="shared" ref="D476:F477" si="29">C476+TIME(1,30,0)</f>
        <v>0.34375</v>
      </c>
      <c r="E476" s="55">
        <f t="shared" si="29"/>
        <v>0.40625</v>
      </c>
      <c r="F476" s="55">
        <f t="shared" si="29"/>
        <v>0.46875</v>
      </c>
      <c r="G476" s="58">
        <f>F476+TIME(1,20,0)</f>
        <v>0.52430555555555558</v>
      </c>
      <c r="H476" s="279" t="s">
        <v>10</v>
      </c>
      <c r="I476" s="55">
        <f>G476+TIME(1,55,0)</f>
        <v>0.60416666666666674</v>
      </c>
      <c r="J476" s="55">
        <f>I476+TIME(1,30,0)</f>
        <v>0.66666666666666674</v>
      </c>
      <c r="K476" s="55">
        <f>J476+TIME(1,30,0)</f>
        <v>0.72916666666666674</v>
      </c>
      <c r="L476" s="55">
        <f>K476+TIME(1,30,0)</f>
        <v>0.79166666666666674</v>
      </c>
      <c r="M476" s="55">
        <f>L476+TIME(1,30,0)</f>
        <v>0.85416666666666674</v>
      </c>
      <c r="N476" s="58">
        <f>M476+TIME(1,10,0)</f>
        <v>0.9027777777777779</v>
      </c>
      <c r="O476" s="280" t="s">
        <v>11</v>
      </c>
      <c r="P476" s="281"/>
      <c r="Q476" s="282">
        <v>9</v>
      </c>
      <c r="R476" s="364" t="s">
        <v>85</v>
      </c>
    </row>
    <row r="477" spans="1:21" ht="18.75" x14ac:dyDescent="0.25">
      <c r="A477" s="277">
        <v>2</v>
      </c>
      <c r="B477" s="65"/>
      <c r="C477" s="66">
        <v>0.3125</v>
      </c>
      <c r="D477" s="66">
        <f t="shared" si="29"/>
        <v>0.375</v>
      </c>
      <c r="E477" s="66">
        <f t="shared" si="29"/>
        <v>0.4375</v>
      </c>
      <c r="F477" s="66">
        <f t="shared" si="29"/>
        <v>0.5</v>
      </c>
      <c r="G477" s="68">
        <f>F477+TIME(1,20,0)</f>
        <v>0.55555555555555558</v>
      </c>
      <c r="H477" s="70" t="s">
        <v>10</v>
      </c>
      <c r="I477" s="66">
        <f>G477+TIME(1,55,0)</f>
        <v>0.63541666666666674</v>
      </c>
      <c r="J477" s="66">
        <f t="shared" ref="J477:L478" si="30">I477+TIME(1,30,0)</f>
        <v>0.69791666666666674</v>
      </c>
      <c r="K477" s="66">
        <f t="shared" si="30"/>
        <v>0.76041666666666674</v>
      </c>
      <c r="L477" s="66">
        <f t="shared" si="30"/>
        <v>0.82291666666666674</v>
      </c>
      <c r="M477" s="68">
        <f>L477+TIME(1,10,0)</f>
        <v>0.8715277777777779</v>
      </c>
      <c r="N477" s="70" t="s">
        <v>11</v>
      </c>
      <c r="O477" s="283"/>
      <c r="P477" s="284"/>
      <c r="Q477" s="179">
        <v>8</v>
      </c>
      <c r="R477" s="21">
        <v>37</v>
      </c>
    </row>
    <row r="478" spans="1:21" ht="18.75" x14ac:dyDescent="0.25">
      <c r="A478" s="277">
        <v>3</v>
      </c>
      <c r="B478" s="79">
        <v>0.28125</v>
      </c>
      <c r="C478" s="66">
        <f t="shared" ref="C478:E479" si="31">B478+TIME(1,30,0)</f>
        <v>0.34375</v>
      </c>
      <c r="D478" s="66">
        <f t="shared" si="31"/>
        <v>0.40625</v>
      </c>
      <c r="E478" s="66">
        <f t="shared" si="31"/>
        <v>0.46875</v>
      </c>
      <c r="F478" s="68">
        <f>E478+TIME(1,20,0)</f>
        <v>0.52430555555555558</v>
      </c>
      <c r="G478" s="70" t="s">
        <v>10</v>
      </c>
      <c r="H478" s="66">
        <f>F478+TIME(1,55,0)</f>
        <v>0.60416666666666674</v>
      </c>
      <c r="I478" s="66">
        <f>H478+TIME(1,30,0)</f>
        <v>0.66666666666666674</v>
      </c>
      <c r="J478" s="66">
        <f t="shared" si="30"/>
        <v>0.72916666666666674</v>
      </c>
      <c r="K478" s="66">
        <f t="shared" si="30"/>
        <v>0.79166666666666674</v>
      </c>
      <c r="L478" s="66">
        <f t="shared" si="30"/>
        <v>0.85416666666666674</v>
      </c>
      <c r="M478" s="68">
        <f>L478+TIME(1,10,0)</f>
        <v>0.9027777777777779</v>
      </c>
      <c r="N478" s="285" t="s">
        <v>11</v>
      </c>
      <c r="O478" s="283"/>
      <c r="P478" s="284"/>
      <c r="Q478" s="182">
        <v>9</v>
      </c>
      <c r="R478" s="21">
        <v>37</v>
      </c>
    </row>
    <row r="479" spans="1:21" ht="19.5" thickBot="1" x14ac:dyDescent="0.3">
      <c r="A479" s="286">
        <v>4</v>
      </c>
      <c r="B479" s="287">
        <v>0.3125</v>
      </c>
      <c r="C479" s="82">
        <f t="shared" si="31"/>
        <v>0.375</v>
      </c>
      <c r="D479" s="82">
        <f t="shared" si="31"/>
        <v>0.4375</v>
      </c>
      <c r="E479" s="82">
        <f t="shared" si="31"/>
        <v>0.5</v>
      </c>
      <c r="F479" s="83">
        <f>E479+TIME(1,20,0)</f>
        <v>0.55555555555555558</v>
      </c>
      <c r="G479" s="288" t="s">
        <v>10</v>
      </c>
      <c r="H479" s="82">
        <f>F479+TIME(1,55,0)</f>
        <v>0.63541666666666674</v>
      </c>
      <c r="I479" s="82">
        <f>H479+TIME(1,30,0)</f>
        <v>0.69791666666666674</v>
      </c>
      <c r="J479" s="82">
        <f>I479+TIME(1,30,0)</f>
        <v>0.76041666666666674</v>
      </c>
      <c r="K479" s="82">
        <f>J479+TIME(1,30,0)</f>
        <v>0.82291666666666674</v>
      </c>
      <c r="L479" s="83">
        <f>K479+TIME(1,10,0)</f>
        <v>0.8715277777777779</v>
      </c>
      <c r="M479" s="288" t="s">
        <v>11</v>
      </c>
      <c r="N479" s="289"/>
      <c r="O479" s="290"/>
      <c r="P479" s="291"/>
      <c r="Q479" s="292">
        <v>8</v>
      </c>
      <c r="R479" s="40">
        <v>37</v>
      </c>
    </row>
    <row r="480" spans="1:21" ht="18.75" x14ac:dyDescent="0.25">
      <c r="A480" s="90"/>
      <c r="B480" s="46"/>
      <c r="C480" s="46"/>
      <c r="D480" s="46"/>
      <c r="E480" s="46"/>
      <c r="F480" s="47"/>
      <c r="G480" s="47"/>
      <c r="H480" s="46"/>
      <c r="I480" s="46"/>
      <c r="J480" s="46"/>
      <c r="K480" s="47"/>
      <c r="L480" s="46"/>
      <c r="M480" s="46"/>
      <c r="N480" s="46"/>
      <c r="O480" s="46"/>
      <c r="P480" s="46"/>
      <c r="Q480" s="46"/>
      <c r="R480" s="90"/>
    </row>
    <row r="481" spans="1:28" ht="19.5" thickBot="1" x14ac:dyDescent="0.3">
      <c r="A481" s="208" t="s">
        <v>16</v>
      </c>
      <c r="B481" s="46"/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90"/>
      <c r="R481" s="220"/>
    </row>
    <row r="482" spans="1:28" ht="19.5" thickBot="1" x14ac:dyDescent="0.3">
      <c r="A482" s="1046" t="s">
        <v>3</v>
      </c>
      <c r="B482" s="1039" t="s">
        <v>86</v>
      </c>
      <c r="C482" s="1040"/>
      <c r="D482" s="1040"/>
      <c r="E482" s="1040"/>
      <c r="F482" s="1040"/>
      <c r="G482" s="1040"/>
      <c r="H482" s="1040"/>
      <c r="I482" s="1040"/>
      <c r="J482" s="1040"/>
      <c r="K482" s="1040"/>
      <c r="L482" s="1040"/>
      <c r="M482" s="1040"/>
      <c r="N482" s="1040"/>
      <c r="O482" s="1040"/>
      <c r="P482" s="1041"/>
      <c r="Q482" s="1042" t="s">
        <v>5</v>
      </c>
      <c r="R482" s="1044" t="s">
        <v>6</v>
      </c>
    </row>
    <row r="483" spans="1:28" ht="19.5" thickBot="1" x14ac:dyDescent="0.3">
      <c r="A483" s="1047"/>
      <c r="B483" s="293" t="s">
        <v>84</v>
      </c>
      <c r="C483" s="266" t="s">
        <v>87</v>
      </c>
      <c r="D483" s="222" t="s">
        <v>43</v>
      </c>
      <c r="E483" s="266" t="s">
        <v>84</v>
      </c>
      <c r="F483" s="266" t="s">
        <v>43</v>
      </c>
      <c r="G483" s="266" t="s">
        <v>84</v>
      </c>
      <c r="H483" s="266" t="s">
        <v>43</v>
      </c>
      <c r="I483" s="266" t="s">
        <v>84</v>
      </c>
      <c r="J483" s="266" t="s">
        <v>43</v>
      </c>
      <c r="K483" s="266" t="s">
        <v>84</v>
      </c>
      <c r="L483" s="266" t="s">
        <v>87</v>
      </c>
      <c r="M483" s="222" t="s">
        <v>43</v>
      </c>
      <c r="N483" s="266" t="s">
        <v>84</v>
      </c>
      <c r="O483" s="266" t="s">
        <v>43</v>
      </c>
      <c r="P483" s="222"/>
      <c r="Q483" s="1043"/>
      <c r="R483" s="1045"/>
    </row>
    <row r="484" spans="1:28" ht="19.5" thickBot="1" x14ac:dyDescent="0.3">
      <c r="A484" s="239">
        <v>1</v>
      </c>
      <c r="B484" s="294">
        <v>0.3125</v>
      </c>
      <c r="C484" s="295">
        <v>0.31597222222222221</v>
      </c>
      <c r="D484" s="226">
        <v>0.36805555555555558</v>
      </c>
      <c r="E484" s="295">
        <v>0.4236111111111111</v>
      </c>
      <c r="F484" s="295">
        <v>0.47916666666666669</v>
      </c>
      <c r="G484" s="229">
        <v>0.53472222222222221</v>
      </c>
      <c r="H484" s="296" t="s">
        <v>10</v>
      </c>
      <c r="I484" s="295">
        <v>0.61111111111111105</v>
      </c>
      <c r="J484" s="295">
        <v>0.66666666666666663</v>
      </c>
      <c r="K484" s="295">
        <v>0.72222222222222221</v>
      </c>
      <c r="L484" s="295">
        <v>0.72569444444444453</v>
      </c>
      <c r="M484" s="226">
        <v>0.77777777777777779</v>
      </c>
      <c r="N484" s="295">
        <v>0.83333333333333337</v>
      </c>
      <c r="O484" s="229">
        <v>0.88888888888888884</v>
      </c>
      <c r="P484" s="297" t="s">
        <v>11</v>
      </c>
      <c r="Q484" s="298">
        <v>9</v>
      </c>
      <c r="R484" s="364" t="s">
        <v>85</v>
      </c>
    </row>
    <row r="487" spans="1:28" s="5" customFormat="1" ht="18.75" x14ac:dyDescent="0.3">
      <c r="A487" s="1036" t="s">
        <v>182</v>
      </c>
      <c r="B487" s="1036"/>
      <c r="C487" s="1036"/>
      <c r="D487" s="1036"/>
      <c r="E487" s="1036"/>
      <c r="F487" s="1036"/>
      <c r="G487" s="1036"/>
      <c r="H487" s="1036"/>
      <c r="I487" s="1036"/>
      <c r="J487" s="1036"/>
      <c r="K487" s="1036"/>
      <c r="L487" s="1036"/>
      <c r="M487" s="1036"/>
      <c r="N487" s="1036"/>
      <c r="O487" s="1036"/>
      <c r="P487" s="1036"/>
      <c r="Q487" s="1036"/>
      <c r="R487" s="1036"/>
      <c r="S487" s="1036"/>
      <c r="T487" s="1036"/>
      <c r="U487" s="551"/>
    </row>
    <row r="488" spans="1:28" s="5" customFormat="1" ht="18.75" x14ac:dyDescent="0.3">
      <c r="A488" s="1036" t="s">
        <v>183</v>
      </c>
      <c r="B488" s="1036"/>
      <c r="C488" s="1036"/>
      <c r="D488" s="1036"/>
      <c r="E488" s="1036"/>
      <c r="F488" s="1036"/>
      <c r="G488" s="1036"/>
      <c r="H488" s="1036"/>
      <c r="I488" s="1036"/>
      <c r="J488" s="1036"/>
      <c r="K488" s="1036"/>
      <c r="L488" s="1036"/>
      <c r="M488" s="1036"/>
      <c r="N488" s="1036"/>
      <c r="O488" s="1036"/>
      <c r="P488" s="1036"/>
      <c r="Q488" s="1036"/>
      <c r="R488" s="1036"/>
      <c r="S488" s="1036"/>
      <c r="T488" s="1036"/>
      <c r="U488" s="551"/>
    </row>
    <row r="489" spans="1:28" s="152" customFormat="1" ht="24.75" customHeight="1" thickBot="1" x14ac:dyDescent="0.35">
      <c r="A489" s="208" t="s">
        <v>21</v>
      </c>
      <c r="B489" s="678"/>
      <c r="C489" s="678"/>
      <c r="D489" s="676"/>
      <c r="E489" s="676"/>
      <c r="F489" s="679"/>
      <c r="G489" s="679"/>
      <c r="H489" s="679"/>
      <c r="I489" s="679"/>
      <c r="J489" s="679"/>
      <c r="K489" s="679"/>
      <c r="L489" s="679"/>
      <c r="M489" s="679"/>
      <c r="N489" s="679"/>
      <c r="O489" s="679"/>
      <c r="P489" s="679"/>
      <c r="Q489" s="679"/>
      <c r="R489" s="679"/>
      <c r="S489" s="679"/>
      <c r="T489" s="679"/>
      <c r="U489" s="679"/>
      <c r="V489" s="679"/>
      <c r="W489" s="679"/>
      <c r="X489" s="679"/>
      <c r="Y489" s="5"/>
      <c r="Z489" s="5"/>
      <c r="AA489" s="5"/>
      <c r="AB489" s="5"/>
    </row>
    <row r="490" spans="1:28" s="152" customFormat="1" ht="24.75" customHeight="1" thickBot="1" x14ac:dyDescent="0.35">
      <c r="A490" s="1078" t="s">
        <v>3</v>
      </c>
      <c r="B490" s="1080" t="s">
        <v>184</v>
      </c>
      <c r="C490" s="1081"/>
      <c r="D490" s="1081"/>
      <c r="E490" s="1081"/>
      <c r="F490" s="1081"/>
      <c r="G490" s="1081"/>
      <c r="H490" s="1081"/>
      <c r="I490" s="1081"/>
      <c r="J490" s="1081"/>
      <c r="K490" s="1081"/>
      <c r="L490" s="1081"/>
      <c r="M490" s="1081"/>
      <c r="N490" s="1081"/>
      <c r="O490" s="1081"/>
      <c r="P490" s="1081"/>
      <c r="Q490" s="1081"/>
      <c r="R490" s="1078" t="s">
        <v>5</v>
      </c>
      <c r="S490" s="2"/>
      <c r="T490" s="679"/>
      <c r="U490" s="679"/>
      <c r="V490" s="679"/>
      <c r="W490" s="679"/>
      <c r="X490" s="679"/>
      <c r="Y490" s="5"/>
      <c r="Z490" s="5"/>
      <c r="AA490" s="5"/>
      <c r="AB490" s="5"/>
    </row>
    <row r="491" spans="1:28" s="2" customFormat="1" ht="24.75" customHeight="1" thickBot="1" x14ac:dyDescent="0.35">
      <c r="A491" s="1079"/>
      <c r="B491" s="956" t="s">
        <v>185</v>
      </c>
      <c r="C491" s="957" t="s">
        <v>186</v>
      </c>
      <c r="D491" s="957" t="s">
        <v>185</v>
      </c>
      <c r="E491" s="957" t="s">
        <v>186</v>
      </c>
      <c r="F491" s="957" t="s">
        <v>185</v>
      </c>
      <c r="G491" s="957" t="s">
        <v>186</v>
      </c>
      <c r="H491" s="957" t="s">
        <v>185</v>
      </c>
      <c r="I491" s="957" t="s">
        <v>186</v>
      </c>
      <c r="J491" s="957" t="s">
        <v>185</v>
      </c>
      <c r="K491" s="957" t="s">
        <v>186</v>
      </c>
      <c r="L491" s="957" t="s">
        <v>185</v>
      </c>
      <c r="M491" s="957" t="s">
        <v>186</v>
      </c>
      <c r="N491" s="957" t="s">
        <v>185</v>
      </c>
      <c r="O491" s="957" t="s">
        <v>186</v>
      </c>
      <c r="P491" s="957" t="s">
        <v>185</v>
      </c>
      <c r="Q491" s="958"/>
      <c r="R491" s="1079"/>
      <c r="T491" s="955"/>
      <c r="U491" s="955"/>
      <c r="V491" s="955"/>
      <c r="W491" s="955"/>
      <c r="X491" s="955"/>
      <c r="Y491" s="5"/>
      <c r="Z491" s="5"/>
      <c r="AA491" s="5"/>
      <c r="AB491" s="5"/>
    </row>
    <row r="492" spans="1:28" s="2" customFormat="1" ht="24.75" customHeight="1" x14ac:dyDescent="0.3">
      <c r="A492" s="683">
        <v>1</v>
      </c>
      <c r="B492" s="948"/>
      <c r="C492" s="839">
        <v>0.27083333333333331</v>
      </c>
      <c r="D492" s="839">
        <f>C492+TIME(1,15,0)</f>
        <v>0.32291666666666663</v>
      </c>
      <c r="E492" s="839">
        <f>D492+TIME(1,5,0)</f>
        <v>0.36805555555555552</v>
      </c>
      <c r="F492" s="839">
        <f>E492+TIME(1,15,0)</f>
        <v>0.42013888888888884</v>
      </c>
      <c r="G492" s="839">
        <f>F492+TIME(1,15,0)</f>
        <v>0.47222222222222215</v>
      </c>
      <c r="H492" s="840">
        <f>G492+TIME(1,10,0)</f>
        <v>0.52083333333333326</v>
      </c>
      <c r="I492" s="959" t="s">
        <v>18</v>
      </c>
      <c r="J492" s="839">
        <f>H492+TIME(2,0,0)</f>
        <v>0.60416666666666663</v>
      </c>
      <c r="K492" s="839">
        <f>J492+TIME(1,20,0)</f>
        <v>0.65972222222222221</v>
      </c>
      <c r="L492" s="839">
        <f>K492+TIME(1,15,0)</f>
        <v>0.71180555555555558</v>
      </c>
      <c r="M492" s="839">
        <f>L492+TIME(1,15,0)</f>
        <v>0.76388888888888895</v>
      </c>
      <c r="N492" s="839">
        <f>M492+TIME(1,15,0)</f>
        <v>0.81597222222222232</v>
      </c>
      <c r="O492" s="839">
        <f>N492+TIME(0,55,0)</f>
        <v>0.85416666666666674</v>
      </c>
      <c r="P492" s="840">
        <f>O492+TIME(0,40,0)</f>
        <v>0.88194444444444453</v>
      </c>
      <c r="Q492" s="960" t="s">
        <v>11</v>
      </c>
      <c r="R492" s="683">
        <v>11</v>
      </c>
      <c r="T492" s="955"/>
      <c r="U492" s="146"/>
      <c r="V492" s="955"/>
      <c r="W492" s="955"/>
      <c r="X492" s="955"/>
      <c r="Y492" s="5"/>
      <c r="Z492" s="5"/>
      <c r="AA492" s="5"/>
      <c r="AB492" s="5"/>
    </row>
    <row r="493" spans="1:28" s="2" customFormat="1" ht="24.75" customHeight="1" x14ac:dyDescent="0.3">
      <c r="A493" s="21">
        <v>2</v>
      </c>
      <c r="B493" s="949"/>
      <c r="C493" s="726">
        <v>0.28125</v>
      </c>
      <c r="D493" s="726">
        <f>C493+TIME(1,20,0)</f>
        <v>0.33680555555555558</v>
      </c>
      <c r="E493" s="726">
        <f>D493+TIME(1,10,0)</f>
        <v>0.38541666666666669</v>
      </c>
      <c r="F493" s="726">
        <f>E493+TIME(1,15,0)</f>
        <v>0.4375</v>
      </c>
      <c r="G493" s="726">
        <f>F493+TIME(1,20,0)</f>
        <v>0.49305555555555558</v>
      </c>
      <c r="H493" s="846">
        <f>G493+TIME(1,10,0)</f>
        <v>0.54166666666666674</v>
      </c>
      <c r="I493" s="803" t="s">
        <v>18</v>
      </c>
      <c r="J493" s="726">
        <f>H493+TIME(2,0,0)</f>
        <v>0.62500000000000011</v>
      </c>
      <c r="K493" s="726">
        <f t="shared" ref="K493:L497" si="32">J493+TIME(1,15,0)</f>
        <v>0.67708333333333348</v>
      </c>
      <c r="L493" s="726">
        <f t="shared" si="32"/>
        <v>0.72916666666666685</v>
      </c>
      <c r="M493" s="726">
        <f>L493+TIME(1,20,0)</f>
        <v>0.78472222222222243</v>
      </c>
      <c r="N493" s="726">
        <f>M493+TIME(1,10,0)</f>
        <v>0.83333333333333359</v>
      </c>
      <c r="O493" s="726">
        <f>N493+TIME(0,50,0)</f>
        <v>0.8680555555555558</v>
      </c>
      <c r="P493" s="846">
        <f>O493+TIME(0,40,0)</f>
        <v>0.89583333333333359</v>
      </c>
      <c r="Q493" s="864" t="s">
        <v>11</v>
      </c>
      <c r="R493" s="21">
        <v>11</v>
      </c>
      <c r="U493" s="146"/>
      <c r="V493" s="676"/>
      <c r="W493" s="676"/>
      <c r="X493" s="676"/>
      <c r="Y493" s="5"/>
      <c r="Z493" s="5"/>
      <c r="AA493" s="5"/>
      <c r="AB493" s="5"/>
    </row>
    <row r="494" spans="1:28" s="2" customFormat="1" ht="24.75" customHeight="1" x14ac:dyDescent="0.3">
      <c r="A494" s="21">
        <v>3</v>
      </c>
      <c r="B494" s="949"/>
      <c r="C494" s="726">
        <v>0.2951388888888889</v>
      </c>
      <c r="D494" s="726">
        <f>C494+TIME(1,20,0)</f>
        <v>0.35069444444444442</v>
      </c>
      <c r="E494" s="726">
        <f>D494+TIME(1,15,0)</f>
        <v>0.40277777777777773</v>
      </c>
      <c r="F494" s="726">
        <f>E494+TIME(1,20,0)</f>
        <v>0.45833333333333326</v>
      </c>
      <c r="G494" s="726">
        <f>F494+TIME(1,30,0)</f>
        <v>0.52083333333333326</v>
      </c>
      <c r="H494" s="846">
        <f>G494+TIME(1,10,0)</f>
        <v>0.56944444444444442</v>
      </c>
      <c r="I494" s="803" t="s">
        <v>18</v>
      </c>
      <c r="J494" s="726">
        <f>H494+TIME(1,45,0)</f>
        <v>0.64236111111111105</v>
      </c>
      <c r="K494" s="726">
        <f t="shared" si="32"/>
        <v>0.69444444444444442</v>
      </c>
      <c r="L494" s="726">
        <f t="shared" si="32"/>
        <v>0.74652777777777779</v>
      </c>
      <c r="M494" s="726">
        <f>L494+TIME(1,15,0)</f>
        <v>0.79861111111111116</v>
      </c>
      <c r="N494" s="726">
        <f>M494+TIME(1,10,0)</f>
        <v>0.84722222222222232</v>
      </c>
      <c r="O494" s="726">
        <f>N494+TIME(0,50,0)</f>
        <v>0.88194444444444453</v>
      </c>
      <c r="P494" s="846">
        <f>O494+TIME(0,40,0)</f>
        <v>0.90972222222222232</v>
      </c>
      <c r="Q494" s="864" t="s">
        <v>11</v>
      </c>
      <c r="R494" s="21">
        <v>11</v>
      </c>
      <c r="U494" s="146"/>
      <c r="V494" s="676"/>
      <c r="W494" s="676"/>
      <c r="X494" s="676"/>
      <c r="Y494" s="5"/>
      <c r="Z494" s="5"/>
      <c r="AA494" s="5"/>
      <c r="AB494" s="5"/>
    </row>
    <row r="495" spans="1:28" s="2" customFormat="1" ht="24.75" customHeight="1" x14ac:dyDescent="0.3">
      <c r="A495" s="64">
        <v>4</v>
      </c>
      <c r="B495" s="949"/>
      <c r="C495" s="726">
        <v>0.30902777777777779</v>
      </c>
      <c r="D495" s="726">
        <f>C495+TIME(1,25,0)</f>
        <v>0.36805555555555558</v>
      </c>
      <c r="E495" s="726">
        <f>D495+TIME(1,15,0)</f>
        <v>0.4201388888888889</v>
      </c>
      <c r="F495" s="846">
        <f>E495+TIME(1,25,0)</f>
        <v>0.47916666666666669</v>
      </c>
      <c r="G495" s="803" t="s">
        <v>18</v>
      </c>
      <c r="H495" s="714">
        <f>F495+TIME(1,30,0)</f>
        <v>0.54166666666666674</v>
      </c>
      <c r="I495" s="714">
        <f>H495+TIME(1,30,0)</f>
        <v>0.60416666666666674</v>
      </c>
      <c r="J495" s="714">
        <f>I495+TIME(1,20,0)</f>
        <v>0.65972222222222232</v>
      </c>
      <c r="K495" s="726">
        <f t="shared" si="32"/>
        <v>0.71180555555555569</v>
      </c>
      <c r="L495" s="726">
        <f t="shared" si="32"/>
        <v>0.76388888888888906</v>
      </c>
      <c r="M495" s="726">
        <f>L495+TIME(1,15,0)</f>
        <v>0.81597222222222243</v>
      </c>
      <c r="N495" s="726">
        <f>M495+TIME(1,5,0)</f>
        <v>0.86111111111111127</v>
      </c>
      <c r="O495" s="726">
        <f>N495+TIME(0,55,0)</f>
        <v>0.89930555555555569</v>
      </c>
      <c r="P495" s="846">
        <f>O495+TIME(0,40,0)</f>
        <v>0.92708333333333348</v>
      </c>
      <c r="Q495" s="864" t="s">
        <v>11</v>
      </c>
      <c r="R495" s="21">
        <v>11</v>
      </c>
      <c r="U495" s="146"/>
      <c r="V495" s="676"/>
      <c r="W495" s="676"/>
      <c r="X495" s="676"/>
      <c r="Y495" s="5"/>
      <c r="Z495" s="5"/>
      <c r="AA495" s="5"/>
      <c r="AB495" s="5"/>
    </row>
    <row r="496" spans="1:28" s="2" customFormat="1" ht="24.75" customHeight="1" x14ac:dyDescent="0.3">
      <c r="A496" s="64">
        <v>5</v>
      </c>
      <c r="B496" s="949"/>
      <c r="C496" s="726">
        <v>0.3298611111111111</v>
      </c>
      <c r="D496" s="726">
        <f>C496+TIME(1,20,0)</f>
        <v>0.38541666666666663</v>
      </c>
      <c r="E496" s="726">
        <f>D496+TIME(1,15,0)</f>
        <v>0.43749999999999994</v>
      </c>
      <c r="F496" s="726">
        <f>E496+TIME(1,30,0)</f>
        <v>0.49999999999999994</v>
      </c>
      <c r="G496" s="714">
        <f>F496+TIME(1,30,0)</f>
        <v>0.5625</v>
      </c>
      <c r="H496" s="846">
        <f>G496+TIME(1,10,0)</f>
        <v>0.61111111111111116</v>
      </c>
      <c r="I496" s="803" t="s">
        <v>18</v>
      </c>
      <c r="J496" s="726">
        <f>H496+TIME(1,35,0)</f>
        <v>0.67708333333333337</v>
      </c>
      <c r="K496" s="726">
        <f t="shared" si="32"/>
        <v>0.72916666666666674</v>
      </c>
      <c r="L496" s="726">
        <f t="shared" si="32"/>
        <v>0.78125000000000011</v>
      </c>
      <c r="M496" s="726">
        <f>L496+TIME(1,5,0)</f>
        <v>0.82638888888888895</v>
      </c>
      <c r="N496" s="726">
        <f>M496+TIME(1,15,0)</f>
        <v>0.87847222222222232</v>
      </c>
      <c r="O496" s="726">
        <f>N496+TIME(0,55,0)</f>
        <v>0.91666666666666674</v>
      </c>
      <c r="P496" s="846">
        <f>O496+TIME(0,35,0)</f>
        <v>0.94097222222222232</v>
      </c>
      <c r="Q496" s="864" t="s">
        <v>11</v>
      </c>
      <c r="R496" s="21">
        <v>11</v>
      </c>
      <c r="U496" s="146"/>
      <c r="V496" s="676"/>
      <c r="W496" s="676"/>
      <c r="X496" s="676"/>
      <c r="Y496" s="5"/>
      <c r="Z496" s="5"/>
      <c r="AA496" s="5"/>
      <c r="AB496" s="5"/>
    </row>
    <row r="497" spans="1:28" s="2" customFormat="1" ht="24.75" customHeight="1" thickBot="1" x14ac:dyDescent="0.35">
      <c r="A497" s="684">
        <v>6</v>
      </c>
      <c r="B497" s="849">
        <v>0.2986111111111111</v>
      </c>
      <c r="C497" s="750">
        <f>B497+TIME(1,15,0)</f>
        <v>0.35069444444444442</v>
      </c>
      <c r="D497" s="750">
        <f>C497+TIME(1,15,0)</f>
        <v>0.40277777777777773</v>
      </c>
      <c r="E497" s="750">
        <f>D497+TIME(1,15,0)</f>
        <v>0.45486111111111105</v>
      </c>
      <c r="F497" s="850">
        <f>E497+TIME(1,15,0)</f>
        <v>0.50694444444444442</v>
      </c>
      <c r="G497" s="830" t="s">
        <v>18</v>
      </c>
      <c r="H497" s="750">
        <f>F497+TIME(1,50,0)</f>
        <v>0.58333333333333326</v>
      </c>
      <c r="I497" s="750">
        <f>H497+TIME(1,30,0)</f>
        <v>0.64583333333333326</v>
      </c>
      <c r="J497" s="750">
        <f>I497+TIME(1,10,0)</f>
        <v>0.69444444444444442</v>
      </c>
      <c r="K497" s="750">
        <f t="shared" si="32"/>
        <v>0.74652777777777779</v>
      </c>
      <c r="L497" s="750">
        <f t="shared" si="32"/>
        <v>0.79861111111111116</v>
      </c>
      <c r="M497" s="750">
        <f>L497+TIME(1,0,0)</f>
        <v>0.84027777777777779</v>
      </c>
      <c r="N497" s="850">
        <f>M497+TIME(0,50,0)</f>
        <v>0.875</v>
      </c>
      <c r="O497" s="831" t="s">
        <v>11</v>
      </c>
      <c r="P497" s="750"/>
      <c r="Q497" s="905"/>
      <c r="R497" s="484">
        <v>10</v>
      </c>
      <c r="S497" s="676"/>
      <c r="U497" s="146"/>
      <c r="V497" s="676"/>
      <c r="W497" s="676"/>
      <c r="X497" s="676"/>
      <c r="Y497" s="5"/>
      <c r="Z497" s="5"/>
      <c r="AA497" s="5"/>
      <c r="AB497" s="5"/>
    </row>
    <row r="498" spans="1:28" s="5" customFormat="1" ht="18.75" x14ac:dyDescent="0.3"/>
    <row r="499" spans="1:28" s="5" customFormat="1" ht="19.5" thickBot="1" x14ac:dyDescent="0.35">
      <c r="A499" s="553" t="s">
        <v>16</v>
      </c>
      <c r="B499" s="50"/>
      <c r="C499" s="4"/>
      <c r="D499" s="4"/>
      <c r="E499" s="367"/>
      <c r="F499" s="367"/>
      <c r="G499" s="367"/>
      <c r="H499" s="367"/>
      <c r="I499" s="367"/>
      <c r="J499" s="367"/>
      <c r="K499" s="367"/>
      <c r="L499" s="367"/>
      <c r="M499" s="367"/>
      <c r="N499" s="367"/>
      <c r="O499" s="367"/>
      <c r="P499" s="367"/>
      <c r="Q499" s="367"/>
      <c r="R499" s="367"/>
      <c r="S499" s="50"/>
    </row>
    <row r="500" spans="1:28" s="5" customFormat="1" ht="19.5" thickBot="1" x14ac:dyDescent="0.35">
      <c r="A500" s="1078" t="s">
        <v>3</v>
      </c>
      <c r="B500" s="1080" t="s">
        <v>184</v>
      </c>
      <c r="C500" s="1081"/>
      <c r="D500" s="1081"/>
      <c r="E500" s="1081"/>
      <c r="F500" s="1081"/>
      <c r="G500" s="1081"/>
      <c r="H500" s="1081"/>
      <c r="I500" s="1081"/>
      <c r="J500" s="1081"/>
      <c r="K500" s="1081"/>
      <c r="L500" s="1081"/>
      <c r="M500" s="1081"/>
      <c r="N500" s="1081"/>
      <c r="O500" s="1081"/>
      <c r="P500" s="1081"/>
      <c r="Q500" s="1081"/>
      <c r="R500" s="1105"/>
      <c r="S500" s="1078" t="s">
        <v>5</v>
      </c>
    </row>
    <row r="501" spans="1:28" s="5" customFormat="1" ht="19.5" thickBot="1" x14ac:dyDescent="0.35">
      <c r="A501" s="1079"/>
      <c r="B501" s="542" t="s">
        <v>186</v>
      </c>
      <c r="C501" s="368" t="s">
        <v>185</v>
      </c>
      <c r="D501" s="368" t="s">
        <v>186</v>
      </c>
      <c r="E501" s="368" t="s">
        <v>185</v>
      </c>
      <c r="F501" s="368" t="s">
        <v>186</v>
      </c>
      <c r="G501" s="368" t="s">
        <v>185</v>
      </c>
      <c r="H501" s="368" t="s">
        <v>186</v>
      </c>
      <c r="I501" s="368" t="s">
        <v>185</v>
      </c>
      <c r="J501" s="368" t="s">
        <v>186</v>
      </c>
      <c r="K501" s="368" t="s">
        <v>185</v>
      </c>
      <c r="L501" s="368" t="s">
        <v>186</v>
      </c>
      <c r="M501" s="368" t="s">
        <v>185</v>
      </c>
      <c r="N501" s="368" t="s">
        <v>186</v>
      </c>
      <c r="O501" s="368" t="s">
        <v>185</v>
      </c>
      <c r="P501" s="368" t="s">
        <v>186</v>
      </c>
      <c r="Q501" s="368" t="s">
        <v>185</v>
      </c>
      <c r="R501" s="552"/>
      <c r="S501" s="1079"/>
    </row>
    <row r="502" spans="1:28" s="5" customFormat="1" ht="18.75" x14ac:dyDescent="0.3">
      <c r="A502" s="12">
        <v>1</v>
      </c>
      <c r="B502" s="439">
        <v>0.28125</v>
      </c>
      <c r="C502" s="14">
        <f>B502+TIME(1,0,0)</f>
        <v>0.32291666666666669</v>
      </c>
      <c r="D502" s="14">
        <f>C502+TIME(0,55,0)</f>
        <v>0.3611111111111111</v>
      </c>
      <c r="E502" s="14">
        <f>D502+TIME(1,5,0)</f>
        <v>0.40625</v>
      </c>
      <c r="F502" s="14">
        <f>E502+TIME(1,5,0)</f>
        <v>0.4513888888888889</v>
      </c>
      <c r="G502" s="15">
        <f>F502+TIME(1,0,0)</f>
        <v>0.49305555555555558</v>
      </c>
      <c r="H502" s="361" t="s">
        <v>10</v>
      </c>
      <c r="I502" s="14">
        <f>G502+TIME(2,0,0)</f>
        <v>0.57638888888888895</v>
      </c>
      <c r="J502" s="14">
        <f>I502+TIME(1,0,0)</f>
        <v>0.61805555555555558</v>
      </c>
      <c r="K502" s="14">
        <f>J502+TIME(1,0,0)</f>
        <v>0.65972222222222221</v>
      </c>
      <c r="L502" s="14">
        <f>K502+TIME(1,5,0)</f>
        <v>0.70486111111111105</v>
      </c>
      <c r="M502" s="14">
        <f>L502+TIME(1,0,0)</f>
        <v>0.74652777777777768</v>
      </c>
      <c r="N502" s="14">
        <f>M502+TIME(1,0,0)</f>
        <v>0.78819444444444431</v>
      </c>
      <c r="O502" s="14">
        <f>N502+TIME(1,0,0)</f>
        <v>0.82986111111111094</v>
      </c>
      <c r="P502" s="14">
        <f>O502+TIME(0,55,0)</f>
        <v>0.86805555555555536</v>
      </c>
      <c r="Q502" s="15">
        <f>P502+TIME(0,45,0)</f>
        <v>0.89930555555555536</v>
      </c>
      <c r="R502" s="178" t="s">
        <v>11</v>
      </c>
      <c r="S502" s="12">
        <v>13</v>
      </c>
    </row>
    <row r="503" spans="1:28" s="5" customFormat="1" ht="18.75" x14ac:dyDescent="0.3">
      <c r="A503" s="21">
        <v>2</v>
      </c>
      <c r="B503" s="180">
        <v>0.30208333333333331</v>
      </c>
      <c r="C503" s="23">
        <f>B503+TIME(1,10,0)</f>
        <v>0.35069444444444442</v>
      </c>
      <c r="D503" s="23">
        <f>C503+TIME(0,55,0)</f>
        <v>0.38888888888888884</v>
      </c>
      <c r="E503" s="23">
        <f>D503+TIME(1,5,0)</f>
        <v>0.43402777777777773</v>
      </c>
      <c r="F503" s="23">
        <f>E503+TIME(1,15,0)</f>
        <v>0.48611111111111105</v>
      </c>
      <c r="G503" s="23">
        <f>F503+TIME(1,0,0)</f>
        <v>0.52777777777777768</v>
      </c>
      <c r="H503" s="23">
        <f>G503+TIME(1,5,0)</f>
        <v>0.57291666666666652</v>
      </c>
      <c r="I503" s="24">
        <f>H503+TIME(1,0,0)</f>
        <v>0.61458333333333315</v>
      </c>
      <c r="J503" s="33" t="s">
        <v>10</v>
      </c>
      <c r="K503" s="23">
        <f>I503+TIME(1,45,0)</f>
        <v>0.68749999999999978</v>
      </c>
      <c r="L503" s="23">
        <f>K503+TIME(1,5,0)</f>
        <v>0.73263888888888862</v>
      </c>
      <c r="M503" s="23">
        <f>L503+TIME(1,0,0)</f>
        <v>0.77430555555555525</v>
      </c>
      <c r="N503" s="23">
        <f>M503+TIME(1,0,0)</f>
        <v>0.81597222222222188</v>
      </c>
      <c r="O503" s="23">
        <f>N503+TIME(0,50,0)</f>
        <v>0.85069444444444409</v>
      </c>
      <c r="P503" s="23">
        <f>O503+TIME(0,55,0)</f>
        <v>0.88888888888888851</v>
      </c>
      <c r="Q503" s="24">
        <f>P503+TIME(0,40,0)</f>
        <v>0.9166666666666663</v>
      </c>
      <c r="R503" s="77" t="s">
        <v>11</v>
      </c>
      <c r="S503" s="21">
        <v>13</v>
      </c>
    </row>
    <row r="504" spans="1:28" s="5" customFormat="1" ht="19.5" thickBot="1" x14ac:dyDescent="0.35">
      <c r="A504" s="40">
        <v>3</v>
      </c>
      <c r="B504" s="80">
        <v>0.3298611111111111</v>
      </c>
      <c r="C504" s="42">
        <f>B504+TIME(1,10,0)</f>
        <v>0.37847222222222221</v>
      </c>
      <c r="D504" s="42">
        <f>C504+TIME(0,55,0)</f>
        <v>0.41666666666666663</v>
      </c>
      <c r="E504" s="42">
        <f>D504+TIME(1,25,0)</f>
        <v>0.47569444444444442</v>
      </c>
      <c r="F504" s="42">
        <f>E504+TIME(1,10,0)</f>
        <v>0.52430555555555558</v>
      </c>
      <c r="G504" s="43">
        <f>F504+TIME(0,55,0)</f>
        <v>0.5625</v>
      </c>
      <c r="H504" s="44" t="s">
        <v>10</v>
      </c>
      <c r="I504" s="42">
        <f>G504+TIME(1,30,0)</f>
        <v>0.625</v>
      </c>
      <c r="J504" s="42">
        <f>I504+TIME(0,55,0)</f>
        <v>0.66319444444444442</v>
      </c>
      <c r="K504" s="42">
        <f>J504+TIME(1,10,0)</f>
        <v>0.71180555555555558</v>
      </c>
      <c r="L504" s="42">
        <f>K504+TIME(1,10,0)</f>
        <v>0.76041666666666674</v>
      </c>
      <c r="M504" s="42">
        <f>L504+TIME(1,0,0)</f>
        <v>0.80208333333333337</v>
      </c>
      <c r="N504" s="42">
        <f>M504+TIME(1,0,0)</f>
        <v>0.84375</v>
      </c>
      <c r="O504" s="415">
        <f>N504+TIME(0,45,0)</f>
        <v>0.875</v>
      </c>
      <c r="P504" s="415">
        <f>O504+TIME(0,50,0)</f>
        <v>0.90972222222222221</v>
      </c>
      <c r="Q504" s="43">
        <f>P504+TIME(0,40,0)</f>
        <v>0.9375</v>
      </c>
      <c r="R504" s="513" t="s">
        <v>11</v>
      </c>
      <c r="S504" s="40">
        <v>13</v>
      </c>
    </row>
    <row r="508" spans="1:28" ht="18.75" x14ac:dyDescent="0.25">
      <c r="A508" s="1036" t="s">
        <v>187</v>
      </c>
      <c r="B508" s="1036"/>
      <c r="C508" s="1036"/>
      <c r="D508" s="1036"/>
      <c r="E508" s="1036"/>
      <c r="F508" s="1036"/>
      <c r="G508" s="1036"/>
      <c r="H508" s="1036"/>
      <c r="I508" s="1036"/>
      <c r="J508" s="1036"/>
      <c r="K508" s="1036"/>
      <c r="L508" s="1036"/>
      <c r="M508" s="1036"/>
      <c r="N508" s="1036"/>
      <c r="O508" s="1036"/>
      <c r="P508" s="1036"/>
      <c r="Q508" s="1036"/>
    </row>
    <row r="509" spans="1:28" ht="18.75" x14ac:dyDescent="0.25">
      <c r="A509" s="1036" t="s">
        <v>188</v>
      </c>
      <c r="B509" s="1036"/>
      <c r="C509" s="1036"/>
      <c r="D509" s="1036"/>
      <c r="E509" s="1036"/>
      <c r="F509" s="1036"/>
      <c r="G509" s="1036"/>
      <c r="H509" s="1036"/>
      <c r="I509" s="1036"/>
      <c r="J509" s="1036"/>
      <c r="K509" s="1036"/>
      <c r="L509" s="1036"/>
      <c r="M509" s="1036"/>
      <c r="N509" s="1036"/>
      <c r="O509" s="1036"/>
      <c r="P509" s="1036"/>
      <c r="Q509" s="1036"/>
    </row>
    <row r="510" spans="1:28" ht="19.5" thickBot="1" x14ac:dyDescent="0.3">
      <c r="A510" s="91" t="s">
        <v>21</v>
      </c>
      <c r="B510" s="93"/>
      <c r="C510" s="93"/>
      <c r="D510" s="93"/>
      <c r="E510" s="93"/>
      <c r="F510" s="3"/>
      <c r="G510" s="3"/>
      <c r="H510" s="3"/>
      <c r="I510" s="3"/>
      <c r="J510" s="3"/>
      <c r="K510" s="3"/>
      <c r="L510" s="3"/>
      <c r="M510" s="3"/>
      <c r="N510" s="3"/>
      <c r="O510" s="90"/>
      <c r="P510" s="90"/>
      <c r="Q510" s="90"/>
    </row>
    <row r="511" spans="1:28" ht="19.5" thickBot="1" x14ac:dyDescent="0.3">
      <c r="A511" s="1078" t="s">
        <v>3</v>
      </c>
      <c r="B511" s="1088" t="s">
        <v>189</v>
      </c>
      <c r="C511" s="1089"/>
      <c r="D511" s="1089"/>
      <c r="E511" s="1089"/>
      <c r="F511" s="1089"/>
      <c r="G511" s="1089"/>
      <c r="H511" s="1089"/>
      <c r="I511" s="1089"/>
      <c r="J511" s="1089"/>
      <c r="K511" s="1089"/>
      <c r="L511" s="1089"/>
      <c r="M511" s="1089"/>
      <c r="N511" s="1089"/>
      <c r="O511" s="1089"/>
      <c r="P511" s="1090"/>
      <c r="Q511" s="1014" t="s">
        <v>5</v>
      </c>
    </row>
    <row r="512" spans="1:28" ht="19.5" thickBot="1" x14ac:dyDescent="0.3">
      <c r="A512" s="1079"/>
      <c r="B512" s="554" t="s">
        <v>147</v>
      </c>
      <c r="C512" s="266" t="s">
        <v>34</v>
      </c>
      <c r="D512" s="455" t="s">
        <v>147</v>
      </c>
      <c r="E512" s="266" t="s">
        <v>34</v>
      </c>
      <c r="F512" s="455" t="s">
        <v>147</v>
      </c>
      <c r="G512" s="266" t="s">
        <v>34</v>
      </c>
      <c r="H512" s="455" t="s">
        <v>147</v>
      </c>
      <c r="I512" s="266" t="s">
        <v>34</v>
      </c>
      <c r="J512" s="455" t="s">
        <v>147</v>
      </c>
      <c r="K512" s="266" t="s">
        <v>34</v>
      </c>
      <c r="L512" s="455" t="s">
        <v>147</v>
      </c>
      <c r="M512" s="266" t="s">
        <v>34</v>
      </c>
      <c r="N512" s="455" t="s">
        <v>147</v>
      </c>
      <c r="O512" s="266" t="s">
        <v>34</v>
      </c>
      <c r="P512" s="555"/>
      <c r="Q512" s="1015"/>
    </row>
    <row r="513" spans="1:17" ht="18.75" x14ac:dyDescent="0.25">
      <c r="A513" s="12">
        <v>1</v>
      </c>
      <c r="B513" s="175"/>
      <c r="C513" s="14">
        <v>0.2986111111111111</v>
      </c>
      <c r="D513" s="14">
        <f>C513+TIME(1,25,0)</f>
        <v>0.3576388888888889</v>
      </c>
      <c r="E513" s="14">
        <f>D513+TIME(1,0,0)</f>
        <v>0.39930555555555558</v>
      </c>
      <c r="F513" s="14">
        <f>E513+TIME(1,25,0)</f>
        <v>0.45833333333333337</v>
      </c>
      <c r="G513" s="15">
        <f>F513+TIME(1,0,0)</f>
        <v>0.5</v>
      </c>
      <c r="H513" s="176" t="s">
        <v>10</v>
      </c>
      <c r="I513" s="14">
        <f>G513+TIME(1,45,0)</f>
        <v>0.57291666666666663</v>
      </c>
      <c r="J513" s="14">
        <f>I513+TIME(1,15,0)</f>
        <v>0.625</v>
      </c>
      <c r="K513" s="14">
        <f>J513+TIME(1,10,0)</f>
        <v>0.67361111111111116</v>
      </c>
      <c r="L513" s="14">
        <f>K513+TIME(1,30,0)</f>
        <v>0.73611111111111116</v>
      </c>
      <c r="M513" s="14">
        <f>L513+TIME(1,15,0)</f>
        <v>0.78819444444444453</v>
      </c>
      <c r="N513" s="14">
        <f>M513+TIME(1,15,0)</f>
        <v>0.8402777777777779</v>
      </c>
      <c r="O513" s="15">
        <f>N513+TIME(0,50,0)</f>
        <v>0.87500000000000011</v>
      </c>
      <c r="P513" s="178" t="s">
        <v>11</v>
      </c>
      <c r="Q513" s="154">
        <v>10</v>
      </c>
    </row>
    <row r="514" spans="1:17" ht="19.5" thickBot="1" x14ac:dyDescent="0.3">
      <c r="A514" s="171">
        <v>2</v>
      </c>
      <c r="B514" s="41">
        <v>0.28819444444444448</v>
      </c>
      <c r="C514" s="82">
        <f>B514+TIME(1,3,0)</f>
        <v>0.33194444444444449</v>
      </c>
      <c r="D514" s="82">
        <f>C514+TIME(1,37,0)</f>
        <v>0.39930555555555558</v>
      </c>
      <c r="E514" s="82">
        <f>D514+TIME(1,10,0)</f>
        <v>0.44791666666666669</v>
      </c>
      <c r="F514" s="83">
        <f>E514+TIME(1,0,0)</f>
        <v>0.48958333333333337</v>
      </c>
      <c r="G514" s="288" t="s">
        <v>10</v>
      </c>
      <c r="H514" s="82">
        <f>F514+TIME(1,35,0)</f>
        <v>0.55555555555555558</v>
      </c>
      <c r="I514" s="82">
        <f>H514+TIME(1,30,0)</f>
        <v>0.61805555555555558</v>
      </c>
      <c r="J514" s="82">
        <f>I514+TIME(1,20,0)</f>
        <v>0.67361111111111116</v>
      </c>
      <c r="K514" s="82">
        <f>J514+TIME(1,18,0)</f>
        <v>0.72777777777777786</v>
      </c>
      <c r="L514" s="82">
        <f>K514+TIME(1,32,0)</f>
        <v>0.79166666666666674</v>
      </c>
      <c r="M514" s="82">
        <f>L514+TIME(1,10,0)</f>
        <v>0.8402777777777779</v>
      </c>
      <c r="N514" s="43">
        <f>M514+TIME(0,50,0)</f>
        <v>0.87500000000000011</v>
      </c>
      <c r="O514" s="44" t="s">
        <v>11</v>
      </c>
      <c r="P514" s="556"/>
      <c r="Q514" s="171">
        <v>10</v>
      </c>
    </row>
    <row r="515" spans="1:17" ht="18.75" x14ac:dyDescent="0.25">
      <c r="A515" s="46"/>
      <c r="B515" s="146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146"/>
      <c r="O515" s="146"/>
      <c r="P515" s="90"/>
      <c r="Q515" s="46"/>
    </row>
    <row r="516" spans="1:17" ht="19.5" thickBot="1" x14ac:dyDescent="0.3">
      <c r="A516" s="91" t="s">
        <v>190</v>
      </c>
      <c r="B516" s="93"/>
      <c r="C516" s="93"/>
      <c r="D516" s="93"/>
      <c r="E516" s="93"/>
      <c r="F516" s="3"/>
      <c r="G516" s="3"/>
      <c r="H516" s="3"/>
      <c r="I516" s="3"/>
      <c r="J516" s="3"/>
      <c r="K516" s="3"/>
      <c r="L516" s="3"/>
      <c r="M516" s="3"/>
      <c r="N516" s="3"/>
      <c r="O516" s="90"/>
      <c r="P516" s="90"/>
      <c r="Q516" s="90"/>
    </row>
    <row r="517" spans="1:17" ht="19.5" thickBot="1" x14ac:dyDescent="0.3">
      <c r="A517" s="1078" t="s">
        <v>3</v>
      </c>
      <c r="B517" s="1088" t="s">
        <v>189</v>
      </c>
      <c r="C517" s="1089"/>
      <c r="D517" s="1089"/>
      <c r="E517" s="1089"/>
      <c r="F517" s="1089"/>
      <c r="G517" s="1089"/>
      <c r="H517" s="1089"/>
      <c r="I517" s="1089"/>
      <c r="J517" s="1089"/>
      <c r="K517" s="1089"/>
      <c r="L517" s="1089"/>
      <c r="M517" s="1089"/>
      <c r="N517" s="1089"/>
      <c r="O517" s="1089"/>
      <c r="P517" s="1090"/>
      <c r="Q517" s="1014" t="s">
        <v>5</v>
      </c>
    </row>
    <row r="518" spans="1:17" ht="19.5" thickBot="1" x14ac:dyDescent="0.3">
      <c r="A518" s="1079"/>
      <c r="B518" s="554" t="s">
        <v>147</v>
      </c>
      <c r="C518" s="266" t="s">
        <v>34</v>
      </c>
      <c r="D518" s="455" t="s">
        <v>147</v>
      </c>
      <c r="E518" s="266" t="s">
        <v>34</v>
      </c>
      <c r="F518" s="455" t="s">
        <v>147</v>
      </c>
      <c r="G518" s="266" t="s">
        <v>34</v>
      </c>
      <c r="H518" s="455" t="s">
        <v>147</v>
      </c>
      <c r="I518" s="266" t="s">
        <v>34</v>
      </c>
      <c r="J518" s="455" t="s">
        <v>147</v>
      </c>
      <c r="K518" s="266" t="s">
        <v>34</v>
      </c>
      <c r="L518" s="455" t="s">
        <v>147</v>
      </c>
      <c r="M518" s="266" t="s">
        <v>34</v>
      </c>
      <c r="N518" s="455" t="s">
        <v>147</v>
      </c>
      <c r="O518" s="266" t="s">
        <v>34</v>
      </c>
      <c r="P518" s="555"/>
      <c r="Q518" s="1015"/>
    </row>
    <row r="519" spans="1:17" ht="18.75" x14ac:dyDescent="0.25">
      <c r="A519" s="12">
        <v>1</v>
      </c>
      <c r="B519" s="175"/>
      <c r="C519" s="14">
        <v>0.2986111111111111</v>
      </c>
      <c r="D519" s="14">
        <f>C519+TIME(0,50,0)</f>
        <v>0.33333333333333331</v>
      </c>
      <c r="E519" s="14">
        <f>D519+TIME(1,20,0)</f>
        <v>0.38888888888888884</v>
      </c>
      <c r="F519" s="14">
        <f>E519+TIME(1,20,0)</f>
        <v>0.44444444444444442</v>
      </c>
      <c r="G519" s="15">
        <f>F519+TIME(1,0,0)</f>
        <v>0.4861111111111111</v>
      </c>
      <c r="H519" s="176" t="s">
        <v>10</v>
      </c>
      <c r="I519" s="14">
        <f>G519+TIME(2,0,0)</f>
        <v>0.56944444444444442</v>
      </c>
      <c r="J519" s="14">
        <f>I519+TIME(1,0,0)</f>
        <v>0.61111111111111105</v>
      </c>
      <c r="K519" s="14">
        <f>J519+TIME(1,20,0)</f>
        <v>0.66666666666666663</v>
      </c>
      <c r="L519" s="14">
        <f>K519+TIME(1,20,0)</f>
        <v>0.72222222222222221</v>
      </c>
      <c r="M519" s="14">
        <f>L519+TIME(1,20,0)</f>
        <v>0.77777777777777779</v>
      </c>
      <c r="N519" s="14">
        <f>M519+TIME(1,20,0)</f>
        <v>0.83333333333333337</v>
      </c>
      <c r="O519" s="15">
        <f>N519+TIME(0,50,0)</f>
        <v>0.86805555555555558</v>
      </c>
      <c r="P519" s="178" t="s">
        <v>11</v>
      </c>
      <c r="Q519" s="154">
        <v>10</v>
      </c>
    </row>
    <row r="520" spans="1:17" ht="19.5" thickBot="1" x14ac:dyDescent="0.3">
      <c r="A520" s="171">
        <v>2</v>
      </c>
      <c r="B520" s="41">
        <v>0.28819444444444448</v>
      </c>
      <c r="C520" s="82">
        <f>B520+TIME(1,5,0)</f>
        <v>0.33333333333333337</v>
      </c>
      <c r="D520" s="82">
        <f>C520+TIME(1,20,0)</f>
        <v>0.38888888888888895</v>
      </c>
      <c r="E520" s="82">
        <f>D520+TIME(1,20,0)</f>
        <v>0.44444444444444453</v>
      </c>
      <c r="F520" s="83">
        <f>E520+TIME(1,0,0)</f>
        <v>0.48611111111111122</v>
      </c>
      <c r="G520" s="288" t="s">
        <v>10</v>
      </c>
      <c r="H520" s="82">
        <f>F520+TIME(2,0,0)</f>
        <v>0.56944444444444453</v>
      </c>
      <c r="I520" s="82">
        <f>H520+TIME(1,0,0)</f>
        <v>0.61111111111111116</v>
      </c>
      <c r="J520" s="82">
        <f>I520+TIME(1,20,0)</f>
        <v>0.66666666666666674</v>
      </c>
      <c r="K520" s="82">
        <f>J520+TIME(1,20,0)</f>
        <v>0.72222222222222232</v>
      </c>
      <c r="L520" s="82">
        <f>K520+TIME(1,20,0)</f>
        <v>0.7777777777777779</v>
      </c>
      <c r="M520" s="82">
        <f>L520+TIME(1,20,0)</f>
        <v>0.83333333333333348</v>
      </c>
      <c r="N520" s="43">
        <f>M520+TIME(0,50,0)</f>
        <v>0.86805555555555569</v>
      </c>
      <c r="O520" s="44" t="s">
        <v>11</v>
      </c>
      <c r="P520" s="556"/>
      <c r="Q520" s="171">
        <v>10</v>
      </c>
    </row>
    <row r="521" spans="1:17" ht="18.75" x14ac:dyDescent="0.25">
      <c r="A521" s="46"/>
      <c r="B521" s="146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146"/>
      <c r="O521" s="146"/>
      <c r="P521" s="90"/>
      <c r="Q521" s="46"/>
    </row>
    <row r="522" spans="1:17" ht="19.5" thickBot="1" x14ac:dyDescent="0.3">
      <c r="A522" s="91" t="s">
        <v>36</v>
      </c>
      <c r="B522" s="93"/>
      <c r="C522" s="93"/>
      <c r="D522" s="93"/>
      <c r="E522" s="93"/>
      <c r="F522" s="3"/>
      <c r="G522" s="3"/>
      <c r="H522" s="3"/>
      <c r="I522" s="3"/>
      <c r="J522" s="3"/>
      <c r="K522" s="3"/>
      <c r="L522" s="3"/>
      <c r="M522" s="3"/>
      <c r="N522" s="3"/>
      <c r="O522" s="90"/>
      <c r="P522" s="90"/>
      <c r="Q522" s="90"/>
    </row>
    <row r="523" spans="1:17" ht="19.5" thickBot="1" x14ac:dyDescent="0.3">
      <c r="A523" s="1078" t="s">
        <v>3</v>
      </c>
      <c r="B523" s="1088" t="s">
        <v>189</v>
      </c>
      <c r="C523" s="1089"/>
      <c r="D523" s="1089"/>
      <c r="E523" s="1089"/>
      <c r="F523" s="1089"/>
      <c r="G523" s="1089"/>
      <c r="H523" s="1089"/>
      <c r="I523" s="1089"/>
      <c r="J523" s="1089"/>
      <c r="K523" s="1089"/>
      <c r="L523" s="1089"/>
      <c r="M523" s="1089"/>
      <c r="N523" s="1089"/>
      <c r="O523" s="1090"/>
      <c r="P523" s="1014" t="s">
        <v>5</v>
      </c>
      <c r="Q523" s="90"/>
    </row>
    <row r="524" spans="1:17" ht="19.5" thickBot="1" x14ac:dyDescent="0.3">
      <c r="A524" s="1079"/>
      <c r="B524" s="266" t="s">
        <v>34</v>
      </c>
      <c r="C524" s="455" t="s">
        <v>147</v>
      </c>
      <c r="D524" s="266" t="s">
        <v>34</v>
      </c>
      <c r="E524" s="455" t="s">
        <v>147</v>
      </c>
      <c r="F524" s="266" t="s">
        <v>34</v>
      </c>
      <c r="G524" s="455" t="s">
        <v>147</v>
      </c>
      <c r="H524" s="266" t="s">
        <v>34</v>
      </c>
      <c r="I524" s="455" t="s">
        <v>147</v>
      </c>
      <c r="J524" s="266" t="s">
        <v>34</v>
      </c>
      <c r="K524" s="455" t="s">
        <v>147</v>
      </c>
      <c r="L524" s="266" t="s">
        <v>34</v>
      </c>
      <c r="M524" s="455" t="s">
        <v>147</v>
      </c>
      <c r="N524" s="266" t="s">
        <v>34</v>
      </c>
      <c r="O524" s="555"/>
      <c r="P524" s="1015"/>
      <c r="Q524" s="90"/>
    </row>
    <row r="525" spans="1:17" ht="18.75" x14ac:dyDescent="0.25">
      <c r="A525" s="12">
        <v>1</v>
      </c>
      <c r="B525" s="89"/>
      <c r="C525" s="14">
        <v>0.33333333333333331</v>
      </c>
      <c r="D525" s="14">
        <f>C525+TIME(1,20,0)</f>
        <v>0.38888888888888884</v>
      </c>
      <c r="E525" s="14">
        <f>D525+TIME(1,20,0)</f>
        <v>0.44444444444444442</v>
      </c>
      <c r="F525" s="15">
        <f>E525+TIME(1,0,0)</f>
        <v>0.4861111111111111</v>
      </c>
      <c r="G525" s="176" t="s">
        <v>10</v>
      </c>
      <c r="H525" s="14">
        <f>F525+TIME(2,0,0)</f>
        <v>0.56944444444444442</v>
      </c>
      <c r="I525" s="14">
        <f>H525+TIME(1,0,0)</f>
        <v>0.61111111111111105</v>
      </c>
      <c r="J525" s="14">
        <f>I525+TIME(1,20,0)</f>
        <v>0.66666666666666663</v>
      </c>
      <c r="K525" s="14">
        <f>J525+TIME(1,20,0)</f>
        <v>0.72222222222222221</v>
      </c>
      <c r="L525" s="14">
        <f>K525+TIME(1,20,0)</f>
        <v>0.77777777777777779</v>
      </c>
      <c r="M525" s="14">
        <f>L525+TIME(1,20,0)</f>
        <v>0.83333333333333337</v>
      </c>
      <c r="N525" s="15">
        <f>M525+TIME(0,50,0)</f>
        <v>0.86805555555555558</v>
      </c>
      <c r="O525" s="178" t="s">
        <v>11</v>
      </c>
      <c r="P525" s="154">
        <v>9</v>
      </c>
      <c r="Q525" s="90"/>
    </row>
    <row r="526" spans="1:17" ht="19.5" thickBot="1" x14ac:dyDescent="0.3">
      <c r="A526" s="171">
        <v>2</v>
      </c>
      <c r="B526" s="82">
        <v>0.33333333333333331</v>
      </c>
      <c r="C526" s="82">
        <f>B526+TIME(1,20,0)</f>
        <v>0.38888888888888884</v>
      </c>
      <c r="D526" s="82">
        <f>C526+TIME(1,20,0)</f>
        <v>0.44444444444444442</v>
      </c>
      <c r="E526" s="83">
        <f>D526+TIME(1,0,0)</f>
        <v>0.4861111111111111</v>
      </c>
      <c r="F526" s="288" t="s">
        <v>10</v>
      </c>
      <c r="G526" s="82">
        <f>E526+TIME(2,0,0)</f>
        <v>0.56944444444444442</v>
      </c>
      <c r="H526" s="82">
        <f>G526+TIME(1,0,0)</f>
        <v>0.61111111111111105</v>
      </c>
      <c r="I526" s="82">
        <f>H526+TIME(1,20,0)</f>
        <v>0.66666666666666663</v>
      </c>
      <c r="J526" s="82">
        <f>I526+TIME(1,20,0)</f>
        <v>0.72222222222222221</v>
      </c>
      <c r="K526" s="82">
        <f>J526+TIME(1,20,0)</f>
        <v>0.77777777777777779</v>
      </c>
      <c r="L526" s="82">
        <f>K526+TIME(1,20,0)</f>
        <v>0.83333333333333337</v>
      </c>
      <c r="M526" s="43">
        <f>L526+TIME(0,50,0)</f>
        <v>0.86805555555555558</v>
      </c>
      <c r="N526" s="44" t="s">
        <v>11</v>
      </c>
      <c r="O526" s="556"/>
      <c r="P526" s="171">
        <v>9</v>
      </c>
      <c r="Q526" s="90"/>
    </row>
    <row r="530" spans="1:21" ht="18.75" x14ac:dyDescent="0.25">
      <c r="A530" s="1036" t="s">
        <v>191</v>
      </c>
      <c r="B530" s="1036"/>
      <c r="C530" s="1036"/>
      <c r="D530" s="1036"/>
      <c r="E530" s="1036"/>
      <c r="F530" s="1036"/>
      <c r="G530" s="1036"/>
      <c r="H530" s="1036"/>
      <c r="I530" s="1036"/>
      <c r="J530" s="1036"/>
      <c r="K530" s="1036"/>
      <c r="L530" s="1036"/>
      <c r="M530" s="1036"/>
      <c r="N530" s="1036"/>
      <c r="O530" s="1036"/>
      <c r="P530" s="1036"/>
      <c r="Q530" s="1036"/>
      <c r="R530" s="1036"/>
      <c r="S530" s="1036"/>
      <c r="T530" s="1036"/>
      <c r="U530" s="1036"/>
    </row>
    <row r="531" spans="1:21" ht="18.75" x14ac:dyDescent="0.25">
      <c r="A531" s="1036" t="s">
        <v>192</v>
      </c>
      <c r="B531" s="1036"/>
      <c r="C531" s="1036"/>
      <c r="D531" s="1036"/>
      <c r="E531" s="1036"/>
      <c r="F531" s="1036"/>
      <c r="G531" s="1036"/>
      <c r="H531" s="1036"/>
      <c r="I531" s="1036"/>
      <c r="J531" s="1036"/>
      <c r="K531" s="1036"/>
      <c r="L531" s="1036"/>
      <c r="M531" s="1036"/>
      <c r="N531" s="1036"/>
      <c r="O531" s="1036"/>
      <c r="P531" s="1036"/>
      <c r="Q531" s="1036"/>
      <c r="R531" s="1036"/>
      <c r="S531" s="1036"/>
      <c r="T531" s="1036"/>
      <c r="U531" s="1036"/>
    </row>
    <row r="532" spans="1:21" ht="19.5" thickBot="1" x14ac:dyDescent="0.35">
      <c r="A532" s="366" t="s">
        <v>21</v>
      </c>
      <c r="B532" s="366"/>
      <c r="C532" s="366"/>
      <c r="D532" s="366"/>
      <c r="E532" s="366"/>
      <c r="F532" s="366"/>
      <c r="G532" s="366"/>
      <c r="H532" s="366"/>
      <c r="I532" s="366"/>
      <c r="J532" s="366"/>
      <c r="K532" s="366"/>
      <c r="L532" s="366"/>
      <c r="M532" s="367"/>
      <c r="N532" s="367"/>
      <c r="O532" s="367"/>
    </row>
    <row r="533" spans="1:21" ht="19.5" thickBot="1" x14ac:dyDescent="0.3">
      <c r="A533" s="1042" t="s">
        <v>3</v>
      </c>
      <c r="B533" s="1039" t="s">
        <v>193</v>
      </c>
      <c r="C533" s="1040"/>
      <c r="D533" s="1040"/>
      <c r="E533" s="1040"/>
      <c r="F533" s="1040"/>
      <c r="G533" s="1040"/>
      <c r="H533" s="1040"/>
      <c r="I533" s="1040"/>
      <c r="J533" s="1040"/>
      <c r="K533" s="1040"/>
      <c r="L533" s="1040"/>
      <c r="M533" s="1040"/>
      <c r="N533" s="1040"/>
      <c r="O533" s="1040"/>
      <c r="P533" s="1040"/>
      <c r="Q533" s="1040"/>
      <c r="R533" s="1040"/>
      <c r="S533" s="1040"/>
      <c r="T533" s="1041"/>
      <c r="U533" s="1042" t="s">
        <v>5</v>
      </c>
    </row>
    <row r="534" spans="1:21" ht="19.5" thickBot="1" x14ac:dyDescent="0.3">
      <c r="A534" s="1043"/>
      <c r="B534" s="558" t="s">
        <v>194</v>
      </c>
      <c r="C534" s="275" t="s">
        <v>100</v>
      </c>
      <c r="D534" s="275" t="s">
        <v>194</v>
      </c>
      <c r="E534" s="275" t="s">
        <v>100</v>
      </c>
      <c r="F534" s="275" t="s">
        <v>194</v>
      </c>
      <c r="G534" s="275" t="s">
        <v>100</v>
      </c>
      <c r="H534" s="275" t="s">
        <v>194</v>
      </c>
      <c r="I534" s="275" t="s">
        <v>100</v>
      </c>
      <c r="J534" s="275" t="s">
        <v>194</v>
      </c>
      <c r="K534" s="275" t="s">
        <v>100</v>
      </c>
      <c r="L534" s="275" t="s">
        <v>194</v>
      </c>
      <c r="M534" s="275" t="s">
        <v>100</v>
      </c>
      <c r="N534" s="275" t="s">
        <v>194</v>
      </c>
      <c r="O534" s="275" t="s">
        <v>100</v>
      </c>
      <c r="P534" s="275" t="s">
        <v>194</v>
      </c>
      <c r="Q534" s="275" t="s">
        <v>100</v>
      </c>
      <c r="R534" s="275" t="s">
        <v>194</v>
      </c>
      <c r="S534" s="275" t="s">
        <v>62</v>
      </c>
      <c r="T534" s="275"/>
      <c r="U534" s="1043"/>
    </row>
    <row r="535" spans="1:21" ht="18.75" x14ac:dyDescent="0.25">
      <c r="A535" s="398">
        <v>1</v>
      </c>
      <c r="B535" s="475">
        <v>0.28125</v>
      </c>
      <c r="C535" s="55">
        <v>0.34375</v>
      </c>
      <c r="D535" s="55">
        <v>0.40625</v>
      </c>
      <c r="E535" s="55">
        <v>0.46875</v>
      </c>
      <c r="F535" s="58">
        <v>0.53125</v>
      </c>
      <c r="G535" s="279" t="s">
        <v>10</v>
      </c>
      <c r="H535" s="55">
        <v>0.57291666666666663</v>
      </c>
      <c r="I535" s="58">
        <v>0.63541666666666663</v>
      </c>
      <c r="J535" s="463" t="s">
        <v>115</v>
      </c>
      <c r="K535" s="55">
        <v>0.66666666666666663</v>
      </c>
      <c r="L535" s="55">
        <v>0.72916666666666663</v>
      </c>
      <c r="M535" s="55">
        <v>0.79166666666666663</v>
      </c>
      <c r="N535" s="58">
        <v>0.85416666666666663</v>
      </c>
      <c r="O535" s="279" t="s">
        <v>10</v>
      </c>
      <c r="P535" s="55">
        <v>0.875</v>
      </c>
      <c r="Q535" s="55">
        <v>0.92361111111111116</v>
      </c>
      <c r="R535" s="55"/>
      <c r="S535" s="58">
        <v>0.9375</v>
      </c>
      <c r="T535" s="559" t="s">
        <v>11</v>
      </c>
      <c r="U535" s="64" t="s">
        <v>129</v>
      </c>
    </row>
    <row r="536" spans="1:21" ht="18.75" x14ac:dyDescent="0.25">
      <c r="A536" s="64">
        <v>2</v>
      </c>
      <c r="B536" s="79">
        <v>0.2986111111111111</v>
      </c>
      <c r="C536" s="66">
        <v>0.3611111111111111</v>
      </c>
      <c r="D536" s="66">
        <v>0.42708333333333331</v>
      </c>
      <c r="E536" s="66">
        <v>0.48958333333333331</v>
      </c>
      <c r="F536" s="68">
        <v>0.55208333333333337</v>
      </c>
      <c r="G536" s="70" t="s">
        <v>10</v>
      </c>
      <c r="H536" s="66">
        <v>0.625</v>
      </c>
      <c r="I536" s="66">
        <v>0.6875</v>
      </c>
      <c r="J536" s="66">
        <v>0.75</v>
      </c>
      <c r="K536" s="66">
        <v>0.8125</v>
      </c>
      <c r="L536" s="68">
        <v>0.875</v>
      </c>
      <c r="M536" s="322" t="s">
        <v>11</v>
      </c>
      <c r="N536" s="66"/>
      <c r="O536" s="465"/>
      <c r="P536" s="465"/>
      <c r="Q536" s="465"/>
      <c r="R536" s="465"/>
      <c r="S536" s="465"/>
      <c r="T536" s="465"/>
      <c r="U536" s="64">
        <v>8</v>
      </c>
    </row>
    <row r="537" spans="1:21" ht="18.75" x14ac:dyDescent="0.25">
      <c r="A537" s="64">
        <v>3</v>
      </c>
      <c r="B537" s="79">
        <v>0.3125</v>
      </c>
      <c r="C537" s="66">
        <v>0.375</v>
      </c>
      <c r="D537" s="66">
        <v>0.44791666666666669</v>
      </c>
      <c r="E537" s="66">
        <v>0.51041666666666663</v>
      </c>
      <c r="F537" s="68">
        <v>0.57291666666666663</v>
      </c>
      <c r="G537" s="70" t="s">
        <v>10</v>
      </c>
      <c r="H537" s="66">
        <v>0.64583333333333337</v>
      </c>
      <c r="I537" s="66">
        <v>0.70833333333333337</v>
      </c>
      <c r="J537" s="66">
        <v>0.77083333333333337</v>
      </c>
      <c r="K537" s="66">
        <v>0.83333333333333337</v>
      </c>
      <c r="L537" s="68">
        <v>0.89583333333333337</v>
      </c>
      <c r="M537" s="322" t="s">
        <v>11</v>
      </c>
      <c r="N537" s="66"/>
      <c r="O537" s="465"/>
      <c r="P537" s="465"/>
      <c r="Q537" s="465"/>
      <c r="R537" s="465"/>
      <c r="S537" s="465"/>
      <c r="T537" s="465"/>
      <c r="U537" s="64">
        <v>8</v>
      </c>
    </row>
    <row r="538" spans="1:21" ht="18.75" x14ac:dyDescent="0.25">
      <c r="A538" s="64">
        <v>4</v>
      </c>
      <c r="B538" s="65"/>
      <c r="C538" s="66">
        <v>0.28125</v>
      </c>
      <c r="D538" s="66">
        <v>0.34375</v>
      </c>
      <c r="E538" s="66">
        <v>0.40625</v>
      </c>
      <c r="F538" s="66">
        <v>0.46875</v>
      </c>
      <c r="G538" s="68">
        <v>0.53125</v>
      </c>
      <c r="H538" s="70" t="s">
        <v>10</v>
      </c>
      <c r="I538" s="66">
        <v>0.57291666666666663</v>
      </c>
      <c r="J538" s="68">
        <v>0.63541666666666663</v>
      </c>
      <c r="K538" s="285" t="s">
        <v>115</v>
      </c>
      <c r="L538" s="66">
        <v>0.66666666666666663</v>
      </c>
      <c r="M538" s="66">
        <v>0.72916666666666663</v>
      </c>
      <c r="N538" s="66">
        <v>0.79166666666666663</v>
      </c>
      <c r="O538" s="68">
        <v>0.85416666666666663</v>
      </c>
      <c r="P538" s="70" t="s">
        <v>10</v>
      </c>
      <c r="Q538" s="66">
        <v>0.875</v>
      </c>
      <c r="R538" s="68">
        <v>0.92361111111111116</v>
      </c>
      <c r="S538" s="322" t="s">
        <v>11</v>
      </c>
      <c r="T538" s="66"/>
      <c r="U538" s="64">
        <v>9</v>
      </c>
    </row>
    <row r="539" spans="1:21" ht="18.75" x14ac:dyDescent="0.25">
      <c r="A539" s="64">
        <v>5</v>
      </c>
      <c r="B539" s="65"/>
      <c r="C539" s="66">
        <v>0.2986111111111111</v>
      </c>
      <c r="D539" s="66">
        <v>0.36458333333333331</v>
      </c>
      <c r="E539" s="66">
        <v>0.42708333333333331</v>
      </c>
      <c r="F539" s="66">
        <v>0.48958333333333331</v>
      </c>
      <c r="G539" s="68">
        <v>0.55208333333333337</v>
      </c>
      <c r="H539" s="70" t="s">
        <v>10</v>
      </c>
      <c r="I539" s="66">
        <v>0.625</v>
      </c>
      <c r="J539" s="66">
        <v>0.6875</v>
      </c>
      <c r="K539" s="66">
        <v>0.75</v>
      </c>
      <c r="L539" s="66">
        <v>0.8125</v>
      </c>
      <c r="M539" s="68">
        <v>0.875</v>
      </c>
      <c r="N539" s="322" t="s">
        <v>11</v>
      </c>
      <c r="O539" s="66"/>
      <c r="P539" s="465"/>
      <c r="Q539" s="465"/>
      <c r="R539" s="465"/>
      <c r="S539" s="465"/>
      <c r="T539" s="465"/>
      <c r="U539" s="64">
        <v>8</v>
      </c>
    </row>
    <row r="540" spans="1:21" ht="19.5" thickBot="1" x14ac:dyDescent="0.3">
      <c r="A540" s="171">
        <v>6</v>
      </c>
      <c r="B540" s="544"/>
      <c r="C540" s="82">
        <v>0.3125</v>
      </c>
      <c r="D540" s="82">
        <v>0.38541666666666669</v>
      </c>
      <c r="E540" s="82">
        <v>0.44791666666666669</v>
      </c>
      <c r="F540" s="82">
        <v>0.51041666666666663</v>
      </c>
      <c r="G540" s="83">
        <v>0.57291666666666663</v>
      </c>
      <c r="H540" s="288" t="s">
        <v>10</v>
      </c>
      <c r="I540" s="82">
        <v>0.64583333333333337</v>
      </c>
      <c r="J540" s="82">
        <v>0.70833333333333337</v>
      </c>
      <c r="K540" s="82">
        <v>0.77083333333333337</v>
      </c>
      <c r="L540" s="82">
        <v>0.83333333333333337</v>
      </c>
      <c r="M540" s="83">
        <v>0.89583333333333337</v>
      </c>
      <c r="N540" s="170" t="s">
        <v>11</v>
      </c>
      <c r="O540" s="82"/>
      <c r="P540" s="545"/>
      <c r="Q540" s="545"/>
      <c r="R540" s="545"/>
      <c r="S540" s="545"/>
      <c r="T540" s="545"/>
      <c r="U540" s="171">
        <v>8</v>
      </c>
    </row>
    <row r="542" spans="1:21" ht="19.5" thickBot="1" x14ac:dyDescent="0.35">
      <c r="A542" s="50" t="s">
        <v>195</v>
      </c>
      <c r="B542" s="561"/>
      <c r="C542" s="561"/>
      <c r="D542" s="561"/>
      <c r="E542" s="561"/>
      <c r="F542" s="561"/>
      <c r="G542" s="561"/>
      <c r="H542" s="561"/>
      <c r="I542" s="561"/>
      <c r="J542" s="561"/>
      <c r="K542" s="561"/>
      <c r="L542" s="561"/>
      <c r="M542" s="561"/>
      <c r="N542" s="561"/>
      <c r="O542" s="561"/>
      <c r="P542" s="561"/>
      <c r="Q542" s="561"/>
    </row>
    <row r="543" spans="1:21" ht="18.75" x14ac:dyDescent="0.3">
      <c r="A543" s="1185" t="s">
        <v>3</v>
      </c>
      <c r="B543" s="1187" t="s">
        <v>196</v>
      </c>
      <c r="C543" s="1146"/>
      <c r="D543" s="1146"/>
      <c r="E543" s="1146"/>
      <c r="F543" s="1146"/>
      <c r="G543" s="1146"/>
      <c r="H543" s="1146"/>
      <c r="I543" s="1146"/>
      <c r="J543" s="1146"/>
      <c r="K543" s="1146"/>
      <c r="L543" s="1146"/>
      <c r="M543" s="1146"/>
      <c r="N543" s="1146"/>
      <c r="O543" s="1146"/>
      <c r="P543" s="1146"/>
      <c r="Q543" s="1156"/>
    </row>
    <row r="544" spans="1:21" ht="18.75" x14ac:dyDescent="0.3">
      <c r="A544" s="1186"/>
      <c r="B544" s="562" t="s">
        <v>9</v>
      </c>
      <c r="C544" s="562" t="s">
        <v>100</v>
      </c>
      <c r="D544" s="562" t="s">
        <v>9</v>
      </c>
      <c r="E544" s="562" t="s">
        <v>100</v>
      </c>
      <c r="F544" s="562" t="s">
        <v>9</v>
      </c>
      <c r="G544" s="562" t="s">
        <v>100</v>
      </c>
      <c r="H544" s="562" t="s">
        <v>9</v>
      </c>
      <c r="I544" s="562" t="s">
        <v>100</v>
      </c>
      <c r="J544" s="562" t="s">
        <v>9</v>
      </c>
      <c r="K544" s="562" t="s">
        <v>100</v>
      </c>
      <c r="L544" s="562" t="s">
        <v>9</v>
      </c>
      <c r="M544" s="562" t="s">
        <v>100</v>
      </c>
      <c r="N544" s="562" t="s">
        <v>9</v>
      </c>
      <c r="O544" s="562" t="s">
        <v>100</v>
      </c>
      <c r="P544" s="562" t="s">
        <v>9</v>
      </c>
      <c r="Q544" s="560" t="s">
        <v>197</v>
      </c>
    </row>
    <row r="545" spans="1:24" ht="18.75" x14ac:dyDescent="0.3">
      <c r="A545" s="563">
        <v>1</v>
      </c>
      <c r="B545" s="564"/>
      <c r="C545" s="564">
        <v>0.29166666666666669</v>
      </c>
      <c r="D545" s="564">
        <v>0.35416666666666669</v>
      </c>
      <c r="E545" s="564">
        <v>0.41666666666666669</v>
      </c>
      <c r="F545" s="565">
        <v>0.47916666666666669</v>
      </c>
      <c r="G545" s="565">
        <v>0.54166666666666663</v>
      </c>
      <c r="H545" s="1188" t="s">
        <v>198</v>
      </c>
      <c r="I545" s="1189"/>
      <c r="J545" s="566">
        <v>0.66666666666666663</v>
      </c>
      <c r="K545" s="564">
        <v>0.72916666666666663</v>
      </c>
      <c r="L545" s="564">
        <v>0.79166666666666663</v>
      </c>
      <c r="M545" s="564">
        <v>0.85416666666666663</v>
      </c>
      <c r="N545" s="1190" t="s">
        <v>199</v>
      </c>
      <c r="O545" s="1191"/>
      <c r="P545" s="1192"/>
      <c r="Q545" s="560">
        <v>9</v>
      </c>
    </row>
    <row r="546" spans="1:24" ht="19.5" thickBot="1" x14ac:dyDescent="0.35">
      <c r="A546" s="567">
        <v>2</v>
      </c>
      <c r="B546" s="568">
        <v>0.29166666666666669</v>
      </c>
      <c r="C546" s="568">
        <v>0.35416666666666669</v>
      </c>
      <c r="D546" s="568">
        <v>0.41666666666666669</v>
      </c>
      <c r="E546" s="568">
        <v>0.47916666666666669</v>
      </c>
      <c r="F546" s="1193" t="s">
        <v>200</v>
      </c>
      <c r="G546" s="1194"/>
      <c r="H546" s="568">
        <v>0.60416666666666663</v>
      </c>
      <c r="I546" s="568">
        <v>0.66666666666666663</v>
      </c>
      <c r="J546" s="568">
        <v>0.72916666666666663</v>
      </c>
      <c r="K546" s="568">
        <v>0.79166666666666663</v>
      </c>
      <c r="L546" s="1195" t="s">
        <v>201</v>
      </c>
      <c r="M546" s="1196"/>
      <c r="N546" s="1197"/>
      <c r="O546" s="569"/>
      <c r="P546" s="569"/>
      <c r="Q546" s="570">
        <v>8</v>
      </c>
    </row>
    <row r="549" spans="1:24" ht="18.75" x14ac:dyDescent="0.3">
      <c r="C549" s="366" t="s">
        <v>303</v>
      </c>
      <c r="D549" s="366"/>
      <c r="E549" s="366"/>
      <c r="G549" s="366"/>
      <c r="H549" s="366"/>
      <c r="I549" s="366"/>
      <c r="J549" s="366"/>
      <c r="K549" s="366"/>
      <c r="L549" s="366"/>
      <c r="M549" s="366"/>
      <c r="N549" s="366"/>
      <c r="O549" s="366"/>
      <c r="P549" s="366"/>
      <c r="Q549" s="366"/>
      <c r="R549" s="366"/>
      <c r="S549" s="366"/>
      <c r="T549" s="366"/>
      <c r="U549" s="5"/>
      <c r="V549" s="5"/>
      <c r="W549" s="5"/>
      <c r="X549" s="5"/>
    </row>
    <row r="550" spans="1:24" ht="18.75" x14ac:dyDescent="0.3">
      <c r="A550" s="507"/>
      <c r="B550" s="507"/>
      <c r="C550" s="507"/>
      <c r="D550" s="366" t="s">
        <v>304</v>
      </c>
      <c r="E550" s="507"/>
      <c r="F550" s="507"/>
      <c r="G550" s="507"/>
      <c r="H550" s="507"/>
      <c r="I550" s="507"/>
      <c r="J550" s="507"/>
      <c r="K550" s="507"/>
      <c r="L550" s="507"/>
      <c r="M550" s="507"/>
      <c r="N550" s="507"/>
      <c r="O550" s="507"/>
      <c r="P550" s="507"/>
      <c r="Q550" s="507"/>
      <c r="R550" s="507"/>
      <c r="S550" s="507"/>
      <c r="T550" s="507"/>
      <c r="U550" s="5"/>
      <c r="V550" s="5"/>
      <c r="W550" s="5"/>
      <c r="X550" s="5"/>
    </row>
    <row r="551" spans="1:24" ht="19.5" thickBot="1" x14ac:dyDescent="0.35">
      <c r="A551" s="50" t="s">
        <v>79</v>
      </c>
      <c r="B551" s="961"/>
    </row>
    <row r="552" spans="1:24" s="5" customFormat="1" ht="25.5" customHeight="1" thickBot="1" x14ac:dyDescent="0.35">
      <c r="A552" s="1082" t="s">
        <v>3</v>
      </c>
      <c r="B552" s="962"/>
      <c r="C552" s="576"/>
      <c r="D552" s="576"/>
      <c r="E552" s="963" t="s">
        <v>305</v>
      </c>
      <c r="F552" s="56"/>
      <c r="G552" s="963"/>
      <c r="H552" s="963"/>
      <c r="I552" s="576"/>
      <c r="J552" s="963"/>
      <c r="K552" s="576"/>
      <c r="L552" s="576"/>
      <c r="M552" s="964"/>
      <c r="N552" s="1057" t="s">
        <v>5</v>
      </c>
    </row>
    <row r="553" spans="1:24" s="5" customFormat="1" ht="19.5" customHeight="1" thickBot="1" x14ac:dyDescent="0.35">
      <c r="A553" s="1083"/>
      <c r="B553" s="968" t="s">
        <v>114</v>
      </c>
      <c r="C553" s="881" t="s">
        <v>114</v>
      </c>
      <c r="D553" s="947" t="s">
        <v>114</v>
      </c>
      <c r="E553" s="881" t="s">
        <v>114</v>
      </c>
      <c r="F553" s="947" t="s">
        <v>114</v>
      </c>
      <c r="G553" s="881"/>
      <c r="H553" s="947" t="s">
        <v>114</v>
      </c>
      <c r="I553" s="881" t="s">
        <v>114</v>
      </c>
      <c r="J553" s="947" t="s">
        <v>114</v>
      </c>
      <c r="K553" s="969" t="s">
        <v>114</v>
      </c>
      <c r="L553" s="970" t="s">
        <v>62</v>
      </c>
      <c r="M553" s="971"/>
      <c r="N553" s="1084"/>
    </row>
    <row r="554" spans="1:24" s="5" customFormat="1" ht="27" customHeight="1" thickBot="1" x14ac:dyDescent="0.35">
      <c r="A554" s="965">
        <v>1</v>
      </c>
      <c r="B554" s="972">
        <v>0.26041666666666669</v>
      </c>
      <c r="C554" s="856">
        <f>B554+TIME(1,35,0)</f>
        <v>0.3263888888888889</v>
      </c>
      <c r="D554" s="856">
        <f>C554+TIME(1,50,0)</f>
        <v>0.40277777777777779</v>
      </c>
      <c r="E554" s="973">
        <f>D554+TIME(1,50,0)</f>
        <v>0.47916666666666669</v>
      </c>
      <c r="F554" s="857">
        <f>E554+TIME(1,50,0)</f>
        <v>0.55555555555555558</v>
      </c>
      <c r="G554" s="974" t="s">
        <v>18</v>
      </c>
      <c r="H554" s="855">
        <f>F554+TIME(1,50,0)</f>
        <v>0.63194444444444442</v>
      </c>
      <c r="I554" s="856">
        <f t="shared" ref="I554" si="33">H554+TIME(2,0,0)</f>
        <v>0.71527777777777779</v>
      </c>
      <c r="J554" s="856">
        <f>I554+TIME(1,50,0)</f>
        <v>0.79166666666666674</v>
      </c>
      <c r="K554" s="856">
        <f>J554+TIME(1,30,0)</f>
        <v>0.85416666666666674</v>
      </c>
      <c r="L554" s="975">
        <f>K554+TIME(0,35,0)</f>
        <v>0.87847222222222232</v>
      </c>
      <c r="M554" s="976" t="s">
        <v>11</v>
      </c>
      <c r="N554" s="681" t="s">
        <v>274</v>
      </c>
      <c r="T554" s="966"/>
    </row>
    <row r="555" spans="1:24" ht="18.75" x14ac:dyDescent="0.25">
      <c r="A555" s="1036"/>
      <c r="B555" s="1036"/>
      <c r="C555" s="1036"/>
      <c r="D555" s="1036"/>
      <c r="E555" s="1036"/>
      <c r="F555" s="1036"/>
      <c r="G555" s="1036"/>
      <c r="H555" s="1036"/>
      <c r="I555" s="1036"/>
      <c r="J555" s="1036"/>
      <c r="K555" s="1036"/>
      <c r="L555" s="1036"/>
      <c r="M555" s="1036"/>
      <c r="N555" s="1036"/>
    </row>
    <row r="556" spans="1:24" ht="19.5" thickBot="1" x14ac:dyDescent="0.35">
      <c r="A556" s="5"/>
      <c r="C556" s="557" t="s">
        <v>306</v>
      </c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152"/>
    </row>
    <row r="557" spans="1:24" ht="18.75" x14ac:dyDescent="0.3">
      <c r="A557" s="5"/>
      <c r="B557" s="5"/>
      <c r="C557" s="5"/>
      <c r="D557" s="366" t="s">
        <v>307</v>
      </c>
      <c r="E557" s="5"/>
      <c r="F557" s="366"/>
      <c r="G557" s="5"/>
      <c r="H557" s="5"/>
      <c r="I557" s="5"/>
      <c r="J557" s="5"/>
      <c r="K557" s="5"/>
      <c r="L557" s="5"/>
      <c r="M557" s="5"/>
      <c r="N557" s="1057" t="s">
        <v>5</v>
      </c>
    </row>
    <row r="558" spans="1:24" ht="19.5" customHeight="1" thickBot="1" x14ac:dyDescent="0.35">
      <c r="A558" s="50" t="s">
        <v>79</v>
      </c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1058"/>
    </row>
    <row r="559" spans="1:24" ht="19.5" thickBot="1" x14ac:dyDescent="0.3">
      <c r="A559" s="1044" t="s">
        <v>3</v>
      </c>
      <c r="B559" s="682"/>
      <c r="C559" s="682"/>
      <c r="D559" s="682"/>
      <c r="E559" s="967" t="s">
        <v>308</v>
      </c>
      <c r="F559" s="967"/>
      <c r="G559" s="967"/>
      <c r="H559" s="682"/>
      <c r="I559" s="967"/>
      <c r="J559" s="682"/>
      <c r="K559" s="682"/>
      <c r="L559" s="682"/>
      <c r="M559" s="1057" t="s">
        <v>5</v>
      </c>
      <c r="N559" s="239">
        <v>5</v>
      </c>
    </row>
    <row r="560" spans="1:24" ht="19.5" thickBot="1" x14ac:dyDescent="0.3">
      <c r="A560" s="1045"/>
      <c r="B560" s="952" t="s">
        <v>114</v>
      </c>
      <c r="C560" s="696" t="s">
        <v>114</v>
      </c>
      <c r="D560" s="854" t="s">
        <v>114</v>
      </c>
      <c r="E560" s="696" t="s">
        <v>114</v>
      </c>
      <c r="F560" s="947" t="s">
        <v>114</v>
      </c>
      <c r="G560" s="881"/>
      <c r="H560" s="854" t="s">
        <v>114</v>
      </c>
      <c r="I560" s="696" t="s">
        <v>114</v>
      </c>
      <c r="J560" s="854" t="s">
        <v>114</v>
      </c>
      <c r="K560" s="696" t="s">
        <v>114</v>
      </c>
      <c r="L560" s="854"/>
      <c r="M560" s="1058"/>
    </row>
    <row r="561" spans="1:15" ht="19.5" thickBot="1" x14ac:dyDescent="0.35">
      <c r="A561" s="965">
        <v>1</v>
      </c>
      <c r="B561" s="977">
        <v>0.27777777777777779</v>
      </c>
      <c r="C561" s="919">
        <f>B561+TIME(1,55,0)</f>
        <v>0.3576388888888889</v>
      </c>
      <c r="D561" s="919">
        <f>C561+TIME(2,5,0)</f>
        <v>0.44444444444444448</v>
      </c>
      <c r="E561" s="919">
        <f>D561+TIME(2,5,0)</f>
        <v>0.53125</v>
      </c>
      <c r="F561" s="857">
        <f>E561+TIME(2,5,0)</f>
        <v>0.61805555555555558</v>
      </c>
      <c r="G561" s="974" t="s">
        <v>18</v>
      </c>
      <c r="H561" s="919">
        <f>F561+TIME(1,50,0)</f>
        <v>0.69444444444444442</v>
      </c>
      <c r="I561" s="919">
        <f>H561+TIME(1,50,0)</f>
        <v>0.77083333333333326</v>
      </c>
      <c r="J561" s="919">
        <f>I561+TIME(1,50,0)</f>
        <v>0.8472222222222221</v>
      </c>
      <c r="K561" s="975">
        <f>J561+TIME(1,30,0)</f>
        <v>0.9097222222222221</v>
      </c>
      <c r="L561" s="976" t="s">
        <v>11</v>
      </c>
      <c r="M561" s="681">
        <v>7</v>
      </c>
    </row>
    <row r="564" spans="1:15" ht="18.75" x14ac:dyDescent="0.25">
      <c r="A564" s="1036" t="s">
        <v>202</v>
      </c>
      <c r="B564" s="1036"/>
      <c r="C564" s="1036"/>
      <c r="D564" s="1036"/>
      <c r="E564" s="1036"/>
      <c r="F564" s="1036"/>
      <c r="G564" s="1036"/>
      <c r="H564" s="1036"/>
      <c r="I564" s="1036"/>
      <c r="J564" s="1036"/>
      <c r="K564" s="1036"/>
      <c r="L564" s="1036"/>
      <c r="M564" s="1036"/>
      <c r="N564" s="1036"/>
      <c r="O564" s="1036"/>
    </row>
    <row r="565" spans="1:15" ht="18.75" x14ac:dyDescent="0.25">
      <c r="A565" s="1036" t="s">
        <v>203</v>
      </c>
      <c r="B565" s="1036"/>
      <c r="C565" s="1036"/>
      <c r="D565" s="1036"/>
      <c r="E565" s="1036"/>
      <c r="F565" s="1036"/>
      <c r="G565" s="1036"/>
      <c r="H565" s="1036"/>
      <c r="I565" s="1036"/>
      <c r="J565" s="1036"/>
      <c r="K565" s="1036"/>
      <c r="L565" s="1036"/>
      <c r="M565" s="1036"/>
      <c r="N565" s="1036"/>
      <c r="O565" s="1036"/>
    </row>
    <row r="566" spans="1:15" ht="19.5" thickBot="1" x14ac:dyDescent="0.3">
      <c r="A566" s="91" t="s">
        <v>31</v>
      </c>
      <c r="B566" s="93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</row>
    <row r="567" spans="1:15" ht="19.5" thickBot="1" x14ac:dyDescent="0.3">
      <c r="A567" s="1085" t="s">
        <v>3</v>
      </c>
      <c r="B567" s="1181" t="s">
        <v>204</v>
      </c>
      <c r="C567" s="1182"/>
      <c r="D567" s="1182"/>
      <c r="E567" s="1182"/>
      <c r="F567" s="1182"/>
      <c r="G567" s="1182"/>
      <c r="H567" s="1182"/>
      <c r="I567" s="1182"/>
      <c r="J567" s="1182"/>
      <c r="K567" s="1182"/>
      <c r="L567" s="1182"/>
      <c r="M567" s="1182"/>
      <c r="N567" s="1183"/>
      <c r="O567" s="1057" t="s">
        <v>5</v>
      </c>
    </row>
    <row r="568" spans="1:15" ht="19.5" thickBot="1" x14ac:dyDescent="0.3">
      <c r="A568" s="1086"/>
      <c r="B568" s="52">
        <v>123</v>
      </c>
      <c r="C568" s="52" t="s">
        <v>24</v>
      </c>
      <c r="D568" s="52">
        <v>123</v>
      </c>
      <c r="E568" s="52" t="s">
        <v>24</v>
      </c>
      <c r="F568" s="52">
        <v>123</v>
      </c>
      <c r="G568" s="52" t="s">
        <v>24</v>
      </c>
      <c r="H568" s="52">
        <v>123</v>
      </c>
      <c r="I568" s="52" t="s">
        <v>24</v>
      </c>
      <c r="J568" s="52">
        <v>123</v>
      </c>
      <c r="K568" s="52" t="s">
        <v>24</v>
      </c>
      <c r="L568" s="52">
        <v>123</v>
      </c>
      <c r="M568" s="52" t="s">
        <v>24</v>
      </c>
      <c r="N568" s="52"/>
      <c r="O568" s="1184"/>
    </row>
    <row r="569" spans="1:15" ht="19.5" thickBot="1" x14ac:dyDescent="0.3">
      <c r="A569" s="263">
        <v>1</v>
      </c>
      <c r="B569" s="103">
        <v>0.29166666666666669</v>
      </c>
      <c r="C569" s="103">
        <f>B569+TIME(1,20,0)</f>
        <v>0.34722222222222221</v>
      </c>
      <c r="D569" s="103">
        <f t="shared" ref="D569:G569" si="34">C569+TIME(1,20,0)</f>
        <v>0.40277777777777779</v>
      </c>
      <c r="E569" s="103">
        <f t="shared" si="34"/>
        <v>0.45833333333333337</v>
      </c>
      <c r="F569" s="103">
        <f t="shared" si="34"/>
        <v>0.51388888888888895</v>
      </c>
      <c r="G569" s="105">
        <f t="shared" si="34"/>
        <v>0.56944444444444453</v>
      </c>
      <c r="H569" s="106" t="s">
        <v>10</v>
      </c>
      <c r="I569" s="103">
        <f>G569+TIME(1,20,0)</f>
        <v>0.62500000000000011</v>
      </c>
      <c r="J569" s="103">
        <f>I569+TIME(1,30,0)</f>
        <v>0.68750000000000011</v>
      </c>
      <c r="K569" s="103">
        <f>J569+TIME(1,30,0)</f>
        <v>0.75000000000000011</v>
      </c>
      <c r="L569" s="103">
        <f>K569+TIME(1,30,0)</f>
        <v>0.81250000000000011</v>
      </c>
      <c r="M569" s="105">
        <f>L569+TIME(1,0,0)</f>
        <v>0.85416666666666674</v>
      </c>
      <c r="N569" s="106" t="s">
        <v>11</v>
      </c>
      <c r="O569" s="235">
        <v>9</v>
      </c>
    </row>
    <row r="570" spans="1:15" ht="18.75" x14ac:dyDescent="0.25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</row>
    <row r="571" spans="1:15" ht="19.5" thickBot="1" x14ac:dyDescent="0.3">
      <c r="A571" s="91" t="s">
        <v>36</v>
      </c>
      <c r="B571" s="93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</row>
    <row r="572" spans="1:15" ht="19.5" thickBot="1" x14ac:dyDescent="0.3">
      <c r="A572" s="1085" t="s">
        <v>3</v>
      </c>
      <c r="B572" s="1181" t="s">
        <v>204</v>
      </c>
      <c r="C572" s="1182"/>
      <c r="D572" s="1182"/>
      <c r="E572" s="1182"/>
      <c r="F572" s="1182"/>
      <c r="G572" s="1182"/>
      <c r="H572" s="1182"/>
      <c r="I572" s="1182"/>
      <c r="J572" s="1182"/>
      <c r="K572" s="1182"/>
      <c r="L572" s="1182"/>
      <c r="M572" s="1182"/>
      <c r="N572" s="1183"/>
      <c r="O572" s="1057" t="s">
        <v>5</v>
      </c>
    </row>
    <row r="573" spans="1:15" ht="19.5" thickBot="1" x14ac:dyDescent="0.3">
      <c r="A573" s="1086"/>
      <c r="B573" s="52">
        <v>123</v>
      </c>
      <c r="C573" s="52" t="s">
        <v>24</v>
      </c>
      <c r="D573" s="52">
        <v>123</v>
      </c>
      <c r="E573" s="52" t="s">
        <v>24</v>
      </c>
      <c r="F573" s="52">
        <v>123</v>
      </c>
      <c r="G573" s="52" t="s">
        <v>24</v>
      </c>
      <c r="H573" s="52">
        <v>123</v>
      </c>
      <c r="I573" s="52" t="s">
        <v>24</v>
      </c>
      <c r="J573" s="52">
        <v>123</v>
      </c>
      <c r="K573" s="52" t="s">
        <v>24</v>
      </c>
      <c r="L573" s="52">
        <v>123</v>
      </c>
      <c r="M573" s="52" t="s">
        <v>24</v>
      </c>
      <c r="N573" s="52"/>
      <c r="O573" s="1184"/>
    </row>
    <row r="574" spans="1:15" ht="19.5" thickBot="1" x14ac:dyDescent="0.3">
      <c r="A574" s="263">
        <v>1</v>
      </c>
      <c r="B574" s="103">
        <v>0.33333333333333331</v>
      </c>
      <c r="C574" s="103">
        <f>B574+TIME(1,0,0)</f>
        <v>0.375</v>
      </c>
      <c r="D574" s="103">
        <f>C574+TIME(1,20,0)</f>
        <v>0.43055555555555558</v>
      </c>
      <c r="E574" s="105">
        <f>D574+TIME(1,20,0)</f>
        <v>0.48611111111111116</v>
      </c>
      <c r="F574" s="106" t="s">
        <v>10</v>
      </c>
      <c r="G574" s="116">
        <f>E574+TIME(2,10,0)</f>
        <v>0.57638888888888895</v>
      </c>
      <c r="H574" s="116">
        <f>G574+TIME(1,10,0)</f>
        <v>0.62500000000000011</v>
      </c>
      <c r="I574" s="116">
        <f>H574+TIME(1,10,0)</f>
        <v>0.67361111111111127</v>
      </c>
      <c r="J574" s="116">
        <f>I574+TIME(1,20,0)</f>
        <v>0.72916666666666685</v>
      </c>
      <c r="K574" s="103">
        <f>J574+TIME(1,30,0)</f>
        <v>0.79166666666666685</v>
      </c>
      <c r="L574" s="103">
        <f>K574+TIME(1,10,0)</f>
        <v>0.84027777777777801</v>
      </c>
      <c r="M574" s="105">
        <f>L574+TIME(1,0,0)</f>
        <v>0.88194444444444464</v>
      </c>
      <c r="N574" s="106" t="s">
        <v>44</v>
      </c>
      <c r="O574" s="235">
        <v>9</v>
      </c>
    </row>
    <row r="578" spans="1:19" ht="18.75" x14ac:dyDescent="0.3">
      <c r="A578" s="366"/>
      <c r="B578" s="366"/>
      <c r="E578" s="366" t="s">
        <v>205</v>
      </c>
      <c r="F578" s="366"/>
      <c r="G578" s="366"/>
      <c r="I578" s="366"/>
      <c r="J578" s="366"/>
      <c r="K578" s="366"/>
      <c r="L578" s="366"/>
      <c r="M578" s="366"/>
      <c r="N578" s="366"/>
      <c r="O578" s="366"/>
      <c r="P578" s="366"/>
      <c r="Q578" s="366"/>
    </row>
    <row r="579" spans="1:19" ht="19.5" thickBot="1" x14ac:dyDescent="0.35">
      <c r="A579" s="4" t="s">
        <v>79</v>
      </c>
      <c r="B579" s="5"/>
    </row>
    <row r="580" spans="1:19" ht="19.5" thickBot="1" x14ac:dyDescent="0.35">
      <c r="A580" s="1044" t="s">
        <v>3</v>
      </c>
      <c r="B580" s="56"/>
      <c r="C580" s="56"/>
      <c r="D580" s="573" t="s">
        <v>206</v>
      </c>
      <c r="E580" s="574"/>
      <c r="F580" s="449"/>
      <c r="G580" s="449"/>
      <c r="H580" s="449"/>
      <c r="I580" s="449"/>
      <c r="J580" s="449"/>
      <c r="K580" s="574"/>
      <c r="L580" s="449"/>
      <c r="M580" s="449"/>
      <c r="N580" s="571"/>
      <c r="O580" s="575"/>
      <c r="P580" s="576"/>
      <c r="Q580" s="576"/>
      <c r="R580" s="522"/>
      <c r="S580" s="1175" t="s">
        <v>5</v>
      </c>
    </row>
    <row r="581" spans="1:19" ht="19.5" thickBot="1" x14ac:dyDescent="0.3">
      <c r="A581" s="1045"/>
      <c r="B581" s="173" t="s">
        <v>153</v>
      </c>
      <c r="C581" s="95" t="s">
        <v>9</v>
      </c>
      <c r="D581" s="445" t="s">
        <v>153</v>
      </c>
      <c r="E581" s="99" t="s">
        <v>73</v>
      </c>
      <c r="F581" s="446"/>
      <c r="G581" s="446" t="s">
        <v>73</v>
      </c>
      <c r="H581" s="52" t="s">
        <v>153</v>
      </c>
      <c r="I581" s="95" t="s">
        <v>9</v>
      </c>
      <c r="J581" s="52" t="s">
        <v>153</v>
      </c>
      <c r="K581" s="95" t="s">
        <v>73</v>
      </c>
      <c r="L581" s="95"/>
      <c r="M581" s="446" t="s">
        <v>73</v>
      </c>
      <c r="N581" s="52" t="s">
        <v>153</v>
      </c>
      <c r="O581" s="95" t="s">
        <v>9</v>
      </c>
      <c r="P581" s="52" t="s">
        <v>153</v>
      </c>
      <c r="Q581" s="52" t="s">
        <v>73</v>
      </c>
      <c r="R581" s="174"/>
      <c r="S581" s="1176"/>
    </row>
    <row r="582" spans="1:19" ht="19.5" thickBot="1" x14ac:dyDescent="0.3">
      <c r="A582" s="101">
        <v>1</v>
      </c>
      <c r="B582" s="143">
        <v>0.29166666666666669</v>
      </c>
      <c r="C582" s="134">
        <f>B582+TIME(1,40,0)</f>
        <v>0.3611111111111111</v>
      </c>
      <c r="D582" s="319">
        <f>C582+TIME(1,30,0)</f>
        <v>0.4236111111111111</v>
      </c>
      <c r="E582" s="144">
        <f>D582+TIME(0,35,0)</f>
        <v>0.44791666666666669</v>
      </c>
      <c r="F582" s="577" t="s">
        <v>11</v>
      </c>
      <c r="G582" s="143">
        <f>E582+TIME(0,40,0)</f>
        <v>0.47569444444444448</v>
      </c>
      <c r="H582" s="143">
        <f>G582+TIME(0,35,0)</f>
        <v>0.5</v>
      </c>
      <c r="I582" s="134">
        <f>H582+TIME(1,25,0)</f>
        <v>0.55902777777777779</v>
      </c>
      <c r="J582" s="134">
        <f>I582+TIME(1,25,0)</f>
        <v>0.61805555555555558</v>
      </c>
      <c r="K582" s="144">
        <f>J582+TIME(0,35,0)</f>
        <v>0.64236111111111116</v>
      </c>
      <c r="L582" s="577" t="s">
        <v>10</v>
      </c>
      <c r="M582" s="143">
        <f>K582+TIME(1,0,0)</f>
        <v>0.68402777777777779</v>
      </c>
      <c r="N582" s="134">
        <f>M582+TIME(0,35,0)</f>
        <v>0.70833333333333337</v>
      </c>
      <c r="O582" s="572">
        <f>N582+TIME(1,45,0)</f>
        <v>0.78125</v>
      </c>
      <c r="P582" s="134">
        <f>O582+TIME(1,25,0)</f>
        <v>0.84027777777777779</v>
      </c>
      <c r="Q582" s="144">
        <f>P582+TIME(0,30,0)</f>
        <v>0.86111111111111116</v>
      </c>
      <c r="R582" s="145" t="s">
        <v>11</v>
      </c>
      <c r="S582" s="239" t="s">
        <v>207</v>
      </c>
    </row>
    <row r="586" spans="1:19" ht="18.75" x14ac:dyDescent="0.25">
      <c r="A586" s="1036" t="s">
        <v>208</v>
      </c>
      <c r="B586" s="1036"/>
      <c r="C586" s="1036"/>
      <c r="D586" s="1036"/>
      <c r="E586" s="1036"/>
      <c r="F586" s="1036"/>
      <c r="G586" s="1036"/>
      <c r="H586" s="1036"/>
      <c r="I586" s="1036"/>
      <c r="J586" s="1036"/>
      <c r="K586" s="1036"/>
      <c r="L586" s="1036"/>
      <c r="M586" s="1036"/>
      <c r="N586" s="1036"/>
      <c r="O586" s="1036"/>
      <c r="P586" s="1036"/>
      <c r="Q586" s="1036"/>
      <c r="R586" s="1036"/>
    </row>
    <row r="587" spans="1:19" ht="18.75" x14ac:dyDescent="0.25">
      <c r="A587" s="1036" t="s">
        <v>209</v>
      </c>
      <c r="B587" s="1036"/>
      <c r="C587" s="1036"/>
      <c r="D587" s="1036"/>
      <c r="E587" s="1036"/>
      <c r="F587" s="1036"/>
      <c r="G587" s="1036"/>
      <c r="H587" s="1036"/>
      <c r="I587" s="1036"/>
      <c r="J587" s="1036"/>
      <c r="K587" s="1036"/>
      <c r="L587" s="1036"/>
      <c r="M587" s="1036"/>
      <c r="N587" s="1036"/>
      <c r="O587" s="1036"/>
      <c r="P587" s="1036"/>
      <c r="Q587" s="1036"/>
      <c r="R587" s="1036"/>
    </row>
    <row r="588" spans="1:19" ht="19.5" thickBot="1" x14ac:dyDescent="0.3">
      <c r="A588" s="91" t="s">
        <v>79</v>
      </c>
      <c r="B588" s="45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9" ht="19.5" thickBot="1" x14ac:dyDescent="0.3">
      <c r="A589" s="1091" t="s">
        <v>3</v>
      </c>
      <c r="B589" s="1177" t="s">
        <v>210</v>
      </c>
      <c r="C589" s="1178"/>
      <c r="D589" s="1178"/>
      <c r="E589" s="1178"/>
      <c r="F589" s="1178"/>
      <c r="G589" s="1178"/>
      <c r="H589" s="1178"/>
      <c r="I589" s="1178"/>
      <c r="J589" s="1178"/>
      <c r="K589" s="1178"/>
      <c r="L589" s="1178"/>
      <c r="M589" s="1178"/>
      <c r="N589" s="1178"/>
      <c r="O589" s="1178"/>
      <c r="P589" s="1178"/>
      <c r="Q589" s="1178"/>
      <c r="R589" s="1179"/>
    </row>
    <row r="590" spans="1:19" ht="19.5" thickBot="1" x14ac:dyDescent="0.3">
      <c r="A590" s="1092"/>
      <c r="B590" s="578" t="s">
        <v>154</v>
      </c>
      <c r="C590" s="449" t="s">
        <v>24</v>
      </c>
      <c r="D590" s="449" t="s">
        <v>154</v>
      </c>
      <c r="E590" s="449" t="s">
        <v>24</v>
      </c>
      <c r="F590" s="449" t="s">
        <v>154</v>
      </c>
      <c r="G590" s="449" t="s">
        <v>24</v>
      </c>
      <c r="H590" s="449" t="s">
        <v>154</v>
      </c>
      <c r="I590" s="449" t="s">
        <v>24</v>
      </c>
      <c r="J590" s="449" t="s">
        <v>154</v>
      </c>
      <c r="K590" s="449" t="s">
        <v>24</v>
      </c>
      <c r="L590" s="449" t="s">
        <v>154</v>
      </c>
      <c r="M590" s="449" t="s">
        <v>24</v>
      </c>
      <c r="N590" s="449" t="s">
        <v>154</v>
      </c>
      <c r="O590" s="449" t="s">
        <v>24</v>
      </c>
      <c r="P590" s="449" t="s">
        <v>154</v>
      </c>
      <c r="Q590" s="571" t="s">
        <v>24</v>
      </c>
      <c r="R590" s="1078" t="s">
        <v>5</v>
      </c>
    </row>
    <row r="591" spans="1:19" ht="18.75" x14ac:dyDescent="0.25">
      <c r="A591" s="12">
        <v>1</v>
      </c>
      <c r="B591" s="175"/>
      <c r="C591" s="14">
        <v>0.30208333333333331</v>
      </c>
      <c r="D591" s="14">
        <v>0.3298611111111111</v>
      </c>
      <c r="E591" s="177">
        <v>0.3576388888888889</v>
      </c>
      <c r="F591" s="14">
        <v>0.3888888888888889</v>
      </c>
      <c r="G591" s="14">
        <v>0.41319444444444442</v>
      </c>
      <c r="H591" s="14">
        <v>0.44444444444444442</v>
      </c>
      <c r="I591" s="14">
        <v>0.47222222222222227</v>
      </c>
      <c r="J591" s="14">
        <v>0.5</v>
      </c>
      <c r="K591" s="14">
        <v>0.52083333333333337</v>
      </c>
      <c r="L591" s="15">
        <v>0.54861111111111105</v>
      </c>
      <c r="M591" s="176" t="s">
        <v>18</v>
      </c>
      <c r="N591" s="14">
        <v>0.63194444444444442</v>
      </c>
      <c r="O591" s="14">
        <v>0.65972222222222221</v>
      </c>
      <c r="P591" s="14">
        <v>0.69097222222222221</v>
      </c>
      <c r="Q591" s="258">
        <v>0.72222222222222221</v>
      </c>
      <c r="R591" s="1180"/>
    </row>
    <row r="592" spans="1:19" ht="19.5" thickBot="1" x14ac:dyDescent="0.3">
      <c r="A592" s="21">
        <v>2</v>
      </c>
      <c r="B592" s="180">
        <v>0.30208333333333331</v>
      </c>
      <c r="C592" s="23">
        <v>0.3298611111111111</v>
      </c>
      <c r="D592" s="23">
        <v>0.3576388888888889</v>
      </c>
      <c r="E592" s="23">
        <v>0.3888888888888889</v>
      </c>
      <c r="F592" s="23">
        <v>0.41666666666666669</v>
      </c>
      <c r="G592" s="23">
        <v>0.44444444444444442</v>
      </c>
      <c r="H592" s="23">
        <v>0.46875</v>
      </c>
      <c r="I592" s="23">
        <v>0.49305555555555558</v>
      </c>
      <c r="J592" s="23">
        <v>0.51388888888888895</v>
      </c>
      <c r="K592" s="23">
        <v>0.54166666666666663</v>
      </c>
      <c r="L592" s="24">
        <v>0.5625</v>
      </c>
      <c r="M592" s="33" t="s">
        <v>10</v>
      </c>
      <c r="N592" s="23">
        <v>0.65972222222222221</v>
      </c>
      <c r="O592" s="23">
        <v>0.6875</v>
      </c>
      <c r="P592" s="23">
        <v>0.71527777777777779</v>
      </c>
      <c r="Q592" s="164">
        <v>0.74305555555555547</v>
      </c>
      <c r="R592" s="1079"/>
    </row>
    <row r="593" spans="1:24" ht="18.75" x14ac:dyDescent="0.25">
      <c r="A593" s="579"/>
      <c r="B593" s="580"/>
      <c r="C593" s="580"/>
      <c r="D593" s="580"/>
      <c r="E593" s="580"/>
      <c r="F593" s="580"/>
      <c r="G593" s="580"/>
      <c r="H593" s="581"/>
      <c r="I593" s="12">
        <v>1</v>
      </c>
      <c r="J593" s="439">
        <v>0.75</v>
      </c>
      <c r="K593" s="14">
        <v>0.77777777777777779</v>
      </c>
      <c r="L593" s="14">
        <v>0.80555555555555547</v>
      </c>
      <c r="M593" s="14">
        <v>0.83333333333333337</v>
      </c>
      <c r="N593" s="14">
        <v>0.875</v>
      </c>
      <c r="O593" s="14">
        <v>0.89583333333333337</v>
      </c>
      <c r="P593" s="15">
        <v>0.90972222222222221</v>
      </c>
      <c r="Q593" s="178" t="s">
        <v>11</v>
      </c>
      <c r="R593" s="12">
        <v>19</v>
      </c>
    </row>
    <row r="594" spans="1:24" ht="19.5" thickBot="1" x14ac:dyDescent="0.3">
      <c r="A594" s="89"/>
      <c r="B594" s="89"/>
      <c r="C594" s="89"/>
      <c r="D594" s="89"/>
      <c r="E594" s="89"/>
      <c r="F594" s="89"/>
      <c r="G594" s="89"/>
      <c r="H594" s="582"/>
      <c r="I594" s="40">
        <v>2</v>
      </c>
      <c r="J594" s="41">
        <v>0.77777777777777779</v>
      </c>
      <c r="K594" s="42">
        <v>0.80555555555555547</v>
      </c>
      <c r="L594" s="42">
        <v>0.84722222222222221</v>
      </c>
      <c r="M594" s="42">
        <v>0.875</v>
      </c>
      <c r="N594" s="43">
        <v>0.88888888888888884</v>
      </c>
      <c r="O594" s="44" t="s">
        <v>44</v>
      </c>
      <c r="P594" s="468"/>
      <c r="Q594" s="532"/>
      <c r="R594" s="40">
        <v>18</v>
      </c>
    </row>
    <row r="598" spans="1:24" ht="18.75" x14ac:dyDescent="0.25">
      <c r="A598" s="1036" t="s">
        <v>211</v>
      </c>
      <c r="B598" s="1036"/>
      <c r="C598" s="1036"/>
      <c r="D598" s="1036"/>
      <c r="E598" s="1036"/>
      <c r="F598" s="1036"/>
      <c r="G598" s="1036"/>
      <c r="H598" s="1036"/>
      <c r="I598" s="1036"/>
      <c r="J598" s="1036"/>
      <c r="K598" s="1036"/>
      <c r="L598" s="1036"/>
      <c r="M598" s="1036"/>
      <c r="N598" s="1036"/>
      <c r="O598" s="1036"/>
      <c r="P598" s="1036"/>
      <c r="Q598" s="1036"/>
      <c r="R598" s="1036"/>
      <c r="S598" s="1036"/>
      <c r="T598" s="1036"/>
      <c r="U598" s="1036"/>
      <c r="V598" s="1036"/>
    </row>
    <row r="599" spans="1:24" ht="18.75" x14ac:dyDescent="0.25">
      <c r="A599" s="1036" t="s">
        <v>212</v>
      </c>
      <c r="B599" s="1036"/>
      <c r="C599" s="1036"/>
      <c r="D599" s="1036"/>
      <c r="E599" s="1036"/>
      <c r="F599" s="1036"/>
      <c r="G599" s="1036"/>
      <c r="H599" s="1036"/>
      <c r="I599" s="1036"/>
      <c r="J599" s="1036"/>
      <c r="K599" s="1036"/>
      <c r="L599" s="1036"/>
      <c r="M599" s="1036"/>
      <c r="N599" s="1036"/>
      <c r="O599" s="1036"/>
      <c r="P599" s="1036"/>
      <c r="Q599" s="1036"/>
      <c r="R599" s="1036"/>
      <c r="S599" s="1036"/>
      <c r="T599" s="1036"/>
      <c r="U599" s="1036"/>
      <c r="V599" s="1036"/>
    </row>
    <row r="600" spans="1:24" ht="23.25" customHeight="1" thickBot="1" x14ac:dyDescent="0.35">
      <c r="A600" s="367" t="s">
        <v>21</v>
      </c>
      <c r="B600" s="367"/>
      <c r="C600" s="367"/>
      <c r="D600" s="367"/>
      <c r="E600" s="367"/>
      <c r="F600" s="367"/>
      <c r="G600" s="367"/>
      <c r="H600" s="367"/>
      <c r="I600" s="367"/>
      <c r="J600" s="367"/>
      <c r="K600" s="583"/>
      <c r="L600" s="583"/>
      <c r="M600" s="583"/>
      <c r="N600" s="583"/>
      <c r="O600" s="583"/>
      <c r="P600" s="583"/>
      <c r="Q600" s="583"/>
      <c r="R600" s="367"/>
      <c r="S600" s="367"/>
      <c r="T600" s="367"/>
      <c r="U600" s="408"/>
      <c r="V600" s="408"/>
      <c r="W600" s="303"/>
      <c r="X600" s="303"/>
    </row>
    <row r="601" spans="1:24" s="89" customFormat="1" ht="23.25" customHeight="1" thickBot="1" x14ac:dyDescent="0.3">
      <c r="A601" s="1037" t="s">
        <v>3</v>
      </c>
      <c r="B601" s="1039" t="s">
        <v>213</v>
      </c>
      <c r="C601" s="1040"/>
      <c r="D601" s="1040"/>
      <c r="E601" s="1040"/>
      <c r="F601" s="1040"/>
      <c r="G601" s="1040"/>
      <c r="H601" s="1040"/>
      <c r="I601" s="1040"/>
      <c r="J601" s="1040"/>
      <c r="K601" s="1040"/>
      <c r="L601" s="1040"/>
      <c r="M601" s="1040"/>
      <c r="N601" s="1040"/>
      <c r="O601" s="1040"/>
      <c r="P601" s="1040"/>
      <c r="Q601" s="1040"/>
      <c r="R601" s="1041"/>
      <c r="S601" s="1042" t="s">
        <v>5</v>
      </c>
    </row>
    <row r="602" spans="1:24" s="89" customFormat="1" ht="23.25" customHeight="1" thickBot="1" x14ac:dyDescent="0.3">
      <c r="A602" s="1038"/>
      <c r="B602" s="984" t="s">
        <v>73</v>
      </c>
      <c r="C602" s="696" t="s">
        <v>214</v>
      </c>
      <c r="D602" s="696" t="s">
        <v>41</v>
      </c>
      <c r="E602" s="696" t="s">
        <v>73</v>
      </c>
      <c r="F602" s="696" t="s">
        <v>214</v>
      </c>
      <c r="G602" s="696" t="s">
        <v>41</v>
      </c>
      <c r="H602" s="696" t="s">
        <v>73</v>
      </c>
      <c r="I602" s="696" t="s">
        <v>214</v>
      </c>
      <c r="J602" s="696" t="s">
        <v>41</v>
      </c>
      <c r="K602" s="696" t="s">
        <v>73</v>
      </c>
      <c r="L602" s="696" t="s">
        <v>214</v>
      </c>
      <c r="M602" s="696" t="s">
        <v>41</v>
      </c>
      <c r="N602" s="696" t="s">
        <v>73</v>
      </c>
      <c r="O602" s="696" t="s">
        <v>214</v>
      </c>
      <c r="P602" s="696" t="s">
        <v>41</v>
      </c>
      <c r="Q602" s="696" t="s">
        <v>73</v>
      </c>
      <c r="R602" s="698" t="s">
        <v>214</v>
      </c>
      <c r="S602" s="1171"/>
    </row>
    <row r="603" spans="1:24" s="89" customFormat="1" ht="23.25" customHeight="1" x14ac:dyDescent="0.25">
      <c r="A603" s="686">
        <v>1</v>
      </c>
      <c r="B603" s="948"/>
      <c r="C603" s="883"/>
      <c r="D603" s="839">
        <v>0.28125</v>
      </c>
      <c r="E603" s="839">
        <v>0.3263888888888889</v>
      </c>
      <c r="F603" s="839">
        <v>0.33333333333333331</v>
      </c>
      <c r="G603" s="839">
        <v>0.38541666666666669</v>
      </c>
      <c r="H603" s="840">
        <v>0.4513888888888889</v>
      </c>
      <c r="I603" s="1093" t="s">
        <v>10</v>
      </c>
      <c r="J603" s="1094"/>
      <c r="K603" s="839">
        <v>0.48958333333333331</v>
      </c>
      <c r="L603" s="839">
        <v>0.49652777777777773</v>
      </c>
      <c r="M603" s="839">
        <v>0.55555555555555558</v>
      </c>
      <c r="N603" s="839">
        <v>0.60763888888888895</v>
      </c>
      <c r="O603" s="839">
        <v>0.61458333333333337</v>
      </c>
      <c r="P603" s="840">
        <v>0.66666666666666663</v>
      </c>
      <c r="Q603" s="1093" t="s">
        <v>115</v>
      </c>
      <c r="R603" s="1172"/>
      <c r="S603" s="1171"/>
    </row>
    <row r="604" spans="1:24" s="89" customFormat="1" ht="23.25" customHeight="1" x14ac:dyDescent="0.25">
      <c r="A604" s="64">
        <v>2</v>
      </c>
      <c r="B604" s="848">
        <v>0.27430555555555552</v>
      </c>
      <c r="C604" s="726">
        <v>0.28125</v>
      </c>
      <c r="D604" s="726">
        <v>0.33333333333333331</v>
      </c>
      <c r="E604" s="726">
        <v>0.38541666666666669</v>
      </c>
      <c r="F604" s="726">
        <v>0.3923611111111111</v>
      </c>
      <c r="G604" s="726">
        <v>0.44444444444444442</v>
      </c>
      <c r="H604" s="846">
        <v>0.5</v>
      </c>
      <c r="I604" s="1095" t="s">
        <v>18</v>
      </c>
      <c r="J604" s="1096"/>
      <c r="K604" s="714">
        <v>0.57986111111111105</v>
      </c>
      <c r="L604" s="714">
        <v>0.58680555555555558</v>
      </c>
      <c r="M604" s="726">
        <v>0.63888888888888895</v>
      </c>
      <c r="N604" s="726">
        <v>0.69097222222222221</v>
      </c>
      <c r="O604" s="726">
        <v>0.69791666666666663</v>
      </c>
      <c r="P604" s="726">
        <v>0.75</v>
      </c>
      <c r="Q604" s="726">
        <v>0.80208333333333337</v>
      </c>
      <c r="R604" s="722">
        <v>0.80902777777777779</v>
      </c>
      <c r="S604" s="1171"/>
    </row>
    <row r="605" spans="1:24" s="89" customFormat="1" ht="23.25" customHeight="1" x14ac:dyDescent="0.25">
      <c r="A605" s="64">
        <v>3</v>
      </c>
      <c r="B605" s="848">
        <v>0.28819444444444448</v>
      </c>
      <c r="C605" s="726">
        <v>0.2951388888888889</v>
      </c>
      <c r="D605" s="726">
        <v>0.35069444444444442</v>
      </c>
      <c r="E605" s="726">
        <v>0.40277777777777773</v>
      </c>
      <c r="F605" s="726">
        <v>0.40972222222222227</v>
      </c>
      <c r="G605" s="846">
        <v>0.46180555555555558</v>
      </c>
      <c r="H605" s="1095" t="s">
        <v>18</v>
      </c>
      <c r="I605" s="1096"/>
      <c r="J605" s="726">
        <v>0.50347222222222221</v>
      </c>
      <c r="K605" s="726">
        <v>0.55555555555555558</v>
      </c>
      <c r="L605" s="726">
        <v>0.5625</v>
      </c>
      <c r="M605" s="846">
        <v>0.61458333333333337</v>
      </c>
      <c r="N605" s="1095" t="s">
        <v>115</v>
      </c>
      <c r="O605" s="1096"/>
      <c r="P605" s="726">
        <v>0.65625</v>
      </c>
      <c r="Q605" s="726">
        <v>0.70833333333333337</v>
      </c>
      <c r="R605" s="722">
        <v>0.71527777777777779</v>
      </c>
      <c r="S605" s="1171"/>
    </row>
    <row r="606" spans="1:24" s="89" customFormat="1" ht="23.25" customHeight="1" x14ac:dyDescent="0.25">
      <c r="A606" s="466">
        <v>4</v>
      </c>
      <c r="B606" s="848">
        <v>0.30208333333333331</v>
      </c>
      <c r="C606" s="726">
        <v>0.30902777777777779</v>
      </c>
      <c r="D606" s="726">
        <v>0.36458333333333331</v>
      </c>
      <c r="E606" s="726">
        <v>0.41666666666666669</v>
      </c>
      <c r="F606" s="866">
        <v>0.4236111111111111</v>
      </c>
      <c r="G606" s="866">
        <v>0.47569444444444442</v>
      </c>
      <c r="H606" s="866">
        <v>0.52777777777777779</v>
      </c>
      <c r="I606" s="866">
        <v>0.53472222222222221</v>
      </c>
      <c r="J606" s="985">
        <v>0.58680555555555558</v>
      </c>
      <c r="K606" s="1095" t="s">
        <v>10</v>
      </c>
      <c r="L606" s="1096"/>
      <c r="M606" s="726">
        <v>0.67013888888888884</v>
      </c>
      <c r="N606" s="726">
        <v>0.72222222222222221</v>
      </c>
      <c r="O606" s="866">
        <v>0.72916666666666663</v>
      </c>
      <c r="P606" s="866">
        <v>0.78125</v>
      </c>
      <c r="Q606" s="866">
        <v>0.83333333333333337</v>
      </c>
      <c r="R606" s="722">
        <v>0.84027777777777779</v>
      </c>
      <c r="S606" s="1171"/>
    </row>
    <row r="607" spans="1:24" s="89" customFormat="1" ht="23.25" customHeight="1" thickBot="1" x14ac:dyDescent="0.3">
      <c r="A607" s="687">
        <v>5</v>
      </c>
      <c r="B607" s="986"/>
      <c r="C607" s="887"/>
      <c r="D607" s="750">
        <v>0.30208333333333331</v>
      </c>
      <c r="E607" s="750">
        <v>0.3576388888888889</v>
      </c>
      <c r="F607" s="750">
        <v>0.36458333333333331</v>
      </c>
      <c r="G607" s="750">
        <v>0.41666666666666669</v>
      </c>
      <c r="H607" s="750">
        <v>0.46875</v>
      </c>
      <c r="I607" s="750">
        <v>0.47569444444444442</v>
      </c>
      <c r="J607" s="750">
        <v>0.53472222222222221</v>
      </c>
      <c r="K607" s="850">
        <v>0.59027777777777779</v>
      </c>
      <c r="L607" s="1097" t="s">
        <v>10</v>
      </c>
      <c r="M607" s="1098"/>
      <c r="N607" s="750">
        <v>0.67013888888888884</v>
      </c>
      <c r="O607" s="750">
        <v>0.67708333333333337</v>
      </c>
      <c r="P607" s="750">
        <v>0.72916666666666663</v>
      </c>
      <c r="Q607" s="750">
        <v>0.78125</v>
      </c>
      <c r="R607" s="735">
        <v>0.78819444444444453</v>
      </c>
      <c r="S607" s="1043"/>
    </row>
    <row r="608" spans="1:24" ht="23.25" customHeight="1" x14ac:dyDescent="0.3">
      <c r="A608" s="408"/>
      <c r="B608" s="408"/>
      <c r="C608" s="408"/>
      <c r="D608" s="408"/>
      <c r="E608" s="408"/>
      <c r="F608" s="978">
        <v>1</v>
      </c>
      <c r="G608" s="838">
        <v>0.70833333333333337</v>
      </c>
      <c r="H608" s="839">
        <v>0.76041666666666663</v>
      </c>
      <c r="I608" s="839">
        <v>0.76736111111111116</v>
      </c>
      <c r="J608" s="839">
        <v>0.81944444444444453</v>
      </c>
      <c r="K608" s="840">
        <v>0.875</v>
      </c>
      <c r="L608" s="1173" t="s">
        <v>10</v>
      </c>
      <c r="M608" s="1174"/>
      <c r="N608" s="987">
        <v>0.91319444444444453</v>
      </c>
      <c r="O608" s="839">
        <v>0.92013888888888884</v>
      </c>
      <c r="P608" s="878">
        <v>0.96527777777777779</v>
      </c>
      <c r="Q608" s="840">
        <v>1.3888888888888888E-2</v>
      </c>
      <c r="R608" s="879" t="s">
        <v>44</v>
      </c>
      <c r="S608" s="979">
        <v>11</v>
      </c>
      <c r="T608" s="408"/>
      <c r="U608" s="303"/>
      <c r="V608" s="408"/>
      <c r="W608" s="303"/>
      <c r="X608" s="303"/>
    </row>
    <row r="609" spans="1:22" ht="23.25" customHeight="1" x14ac:dyDescent="0.3">
      <c r="A609" s="408"/>
      <c r="B609" s="408"/>
      <c r="C609" s="408"/>
      <c r="D609" s="408"/>
      <c r="E609" s="408"/>
      <c r="F609" s="978">
        <v>2</v>
      </c>
      <c r="G609" s="988">
        <v>0.86111111111111116</v>
      </c>
      <c r="H609" s="864" t="s">
        <v>11</v>
      </c>
      <c r="I609" s="726"/>
      <c r="J609" s="720"/>
      <c r="K609" s="989"/>
      <c r="L609" s="989"/>
      <c r="M609" s="990"/>
      <c r="N609" s="726"/>
      <c r="O609" s="726"/>
      <c r="P609" s="726"/>
      <c r="Q609" s="991"/>
      <c r="R609" s="992"/>
      <c r="S609" s="72">
        <v>9</v>
      </c>
      <c r="T609" s="408"/>
      <c r="U609" s="303"/>
      <c r="V609" s="303"/>
    </row>
    <row r="610" spans="1:22" ht="23.25" customHeight="1" x14ac:dyDescent="0.3">
      <c r="A610" s="408"/>
      <c r="B610" s="408"/>
      <c r="C610" s="408"/>
      <c r="D610" s="408"/>
      <c r="E610" s="408"/>
      <c r="F610" s="978">
        <v>3</v>
      </c>
      <c r="G610" s="848">
        <v>0.77083333333333337</v>
      </c>
      <c r="H610" s="846">
        <v>0.82638888888888884</v>
      </c>
      <c r="I610" s="1095" t="s">
        <v>10</v>
      </c>
      <c r="J610" s="1096"/>
      <c r="K610" s="726">
        <v>0.86111111111111116</v>
      </c>
      <c r="L610" s="726">
        <v>0.86805555555555547</v>
      </c>
      <c r="M610" s="726">
        <v>0.92013888888888884</v>
      </c>
      <c r="N610" s="726">
        <v>0.96527777777777779</v>
      </c>
      <c r="O610" s="726">
        <v>0.97222222222222221</v>
      </c>
      <c r="P610" s="846">
        <v>1.7361111111111112E-2</v>
      </c>
      <c r="Q610" s="864" t="s">
        <v>44</v>
      </c>
      <c r="R610" s="993"/>
      <c r="S610" s="980">
        <v>11</v>
      </c>
      <c r="T610" s="408"/>
      <c r="U610" s="303"/>
      <c r="V610" s="303"/>
    </row>
    <row r="611" spans="1:22" ht="23.25" customHeight="1" x14ac:dyDescent="0.3">
      <c r="A611" s="408"/>
      <c r="B611" s="408"/>
      <c r="C611" s="408"/>
      <c r="D611" s="408"/>
      <c r="E611" s="408"/>
      <c r="F611" s="981">
        <v>4</v>
      </c>
      <c r="G611" s="848">
        <v>0.89236111111111116</v>
      </c>
      <c r="H611" s="846">
        <v>0.94791666666666663</v>
      </c>
      <c r="I611" s="994" t="s">
        <v>11</v>
      </c>
      <c r="J611" s="720"/>
      <c r="K611" s="989"/>
      <c r="L611" s="989"/>
      <c r="M611" s="995"/>
      <c r="N611" s="726"/>
      <c r="O611" s="726"/>
      <c r="P611" s="866"/>
      <c r="Q611" s="996"/>
      <c r="R611" s="997"/>
      <c r="S611" s="982">
        <v>10</v>
      </c>
      <c r="T611" s="408"/>
      <c r="U611" s="303"/>
      <c r="V611" s="303"/>
    </row>
    <row r="612" spans="1:22" ht="23.25" customHeight="1" thickBot="1" x14ac:dyDescent="0.35">
      <c r="A612" s="408"/>
      <c r="B612" s="408"/>
      <c r="C612" s="408"/>
      <c r="D612" s="408"/>
      <c r="E612" s="408"/>
      <c r="F612" s="983">
        <v>5</v>
      </c>
      <c r="G612" s="849">
        <v>0.84027777777777779</v>
      </c>
      <c r="H612" s="750">
        <v>0.89236111111111116</v>
      </c>
      <c r="I612" s="750">
        <v>0.89930555555555547</v>
      </c>
      <c r="J612" s="850">
        <v>0.95138888888888884</v>
      </c>
      <c r="K612" s="998" t="s">
        <v>44</v>
      </c>
      <c r="L612" s="750"/>
      <c r="M612" s="999"/>
      <c r="N612" s="750"/>
      <c r="O612" s="750"/>
      <c r="P612" s="750"/>
      <c r="Q612" s="905"/>
      <c r="R612" s="735"/>
      <c r="S612" s="484">
        <v>10</v>
      </c>
      <c r="T612" s="408"/>
      <c r="U612" s="303"/>
      <c r="V612" s="303"/>
    </row>
    <row r="613" spans="1:22" ht="19.5" thickBot="1" x14ac:dyDescent="0.35">
      <c r="A613" s="557" t="s">
        <v>16</v>
      </c>
      <c r="B613" s="366"/>
      <c r="C613" s="366"/>
      <c r="D613" s="366"/>
      <c r="E613" s="366"/>
      <c r="F613" s="366"/>
      <c r="G613" s="366"/>
      <c r="H613" s="366"/>
      <c r="I613" s="366"/>
      <c r="J613" s="366"/>
      <c r="K613" s="366"/>
      <c r="L613" s="366"/>
      <c r="M613" s="367"/>
      <c r="N613" s="367"/>
      <c r="O613" s="367"/>
      <c r="P613" s="588"/>
      <c r="Q613" s="588"/>
      <c r="R613" s="588"/>
      <c r="S613" s="586"/>
      <c r="T613" s="586"/>
      <c r="U613" s="586"/>
      <c r="V613" s="588"/>
    </row>
    <row r="614" spans="1:22" ht="19.5" thickBot="1" x14ac:dyDescent="0.3">
      <c r="A614" s="1044" t="s">
        <v>3</v>
      </c>
      <c r="B614" s="1027" t="s">
        <v>213</v>
      </c>
      <c r="C614" s="1028"/>
      <c r="D614" s="1028"/>
      <c r="E614" s="1028"/>
      <c r="F614" s="1028"/>
      <c r="G614" s="1028"/>
      <c r="H614" s="1028"/>
      <c r="I614" s="1028"/>
      <c r="J614" s="1028"/>
      <c r="K614" s="1028"/>
      <c r="L614" s="1028"/>
      <c r="M614" s="1028"/>
      <c r="N614" s="1028"/>
      <c r="O614" s="1028"/>
      <c r="P614" s="1028"/>
      <c r="Q614" s="1028"/>
      <c r="R614" s="1028"/>
      <c r="S614" s="1028"/>
      <c r="T614" s="1028"/>
      <c r="U614" s="1028"/>
      <c r="V614" s="1029"/>
    </row>
    <row r="615" spans="1:22" ht="19.5" thickBot="1" x14ac:dyDescent="0.3">
      <c r="A615" s="1045"/>
      <c r="B615" s="6" t="s">
        <v>73</v>
      </c>
      <c r="C615" s="7" t="s">
        <v>214</v>
      </c>
      <c r="D615" s="7" t="s">
        <v>41</v>
      </c>
      <c r="E615" s="7" t="s">
        <v>73</v>
      </c>
      <c r="F615" s="7" t="s">
        <v>214</v>
      </c>
      <c r="G615" s="7" t="s">
        <v>41</v>
      </c>
      <c r="H615" s="7" t="s">
        <v>73</v>
      </c>
      <c r="I615" s="7" t="s">
        <v>214</v>
      </c>
      <c r="J615" s="7" t="s">
        <v>41</v>
      </c>
      <c r="K615" s="7" t="s">
        <v>73</v>
      </c>
      <c r="L615" s="7" t="s">
        <v>214</v>
      </c>
      <c r="M615" s="7" t="s">
        <v>41</v>
      </c>
      <c r="N615" s="7" t="s">
        <v>73</v>
      </c>
      <c r="O615" s="7" t="s">
        <v>214</v>
      </c>
      <c r="P615" s="7" t="s">
        <v>41</v>
      </c>
      <c r="Q615" s="7" t="s">
        <v>73</v>
      </c>
      <c r="R615" s="7" t="s">
        <v>214</v>
      </c>
      <c r="S615" s="7" t="s">
        <v>41</v>
      </c>
      <c r="T615" s="7" t="s">
        <v>73</v>
      </c>
      <c r="U615" s="7" t="s">
        <v>214</v>
      </c>
      <c r="V615" s="1014" t="s">
        <v>5</v>
      </c>
    </row>
    <row r="616" spans="1:22" ht="18.75" x14ac:dyDescent="0.3">
      <c r="A616" s="12">
        <v>1</v>
      </c>
      <c r="B616" s="589"/>
      <c r="C616" s="590"/>
      <c r="D616" s="14">
        <v>0.3611111111111111</v>
      </c>
      <c r="E616" s="14">
        <f>D616+TIME(1,20,0)</f>
        <v>0.41666666666666663</v>
      </c>
      <c r="F616" s="14">
        <f>E616+TIME(0,5,0)</f>
        <v>0.42013888888888884</v>
      </c>
      <c r="G616" s="14">
        <f>E616+TIME(1,40,0)</f>
        <v>0.48611111111111105</v>
      </c>
      <c r="H616" s="15">
        <f>G616+TIME(1,10,0)</f>
        <v>0.53472222222222221</v>
      </c>
      <c r="I616" s="1168" t="s">
        <v>10</v>
      </c>
      <c r="J616" s="1169"/>
      <c r="K616" s="14">
        <f>H616+TIME(0,40,0)</f>
        <v>0.5625</v>
      </c>
      <c r="L616" s="14">
        <f>K616+TIME(0,5,0)</f>
        <v>0.56597222222222221</v>
      </c>
      <c r="M616" s="15">
        <f>L616+TIME(1,15,0)</f>
        <v>0.61805555555555558</v>
      </c>
      <c r="N616" s="1168" t="s">
        <v>10</v>
      </c>
      <c r="O616" s="1169"/>
      <c r="P616" s="14">
        <f>M616+TIME(0,50,0)</f>
        <v>0.65277777777777779</v>
      </c>
      <c r="Q616" s="14">
        <f t="shared" ref="Q616:Q619" si="35">P616+TIME(1,20,0)</f>
        <v>0.70833333333333337</v>
      </c>
      <c r="R616" s="14">
        <f>Q616+TIME(0,5,0)</f>
        <v>0.71180555555555558</v>
      </c>
      <c r="S616" s="14">
        <f>Q616+TIME(1,20,0)</f>
        <v>0.76388888888888895</v>
      </c>
      <c r="T616" s="14">
        <f>S616+TIME(1,20,0)</f>
        <v>0.81944444444444453</v>
      </c>
      <c r="U616" s="584">
        <f>T616+TIME(0,5,0)</f>
        <v>0.82291666666666674</v>
      </c>
      <c r="V616" s="1030"/>
    </row>
    <row r="617" spans="1:22" ht="18.75" x14ac:dyDescent="0.3">
      <c r="A617" s="21">
        <v>2</v>
      </c>
      <c r="B617" s="591"/>
      <c r="C617" s="592"/>
      <c r="D617" s="23">
        <v>0.3888888888888889</v>
      </c>
      <c r="E617" s="23">
        <f>D617+TIME(1,20,0)</f>
        <v>0.44444444444444442</v>
      </c>
      <c r="F617" s="23">
        <f t="shared" ref="F617:F618" si="36">E617+TIME(0,5,0)</f>
        <v>0.44791666666666663</v>
      </c>
      <c r="G617" s="24">
        <f>E617+TIME(1,20,0)</f>
        <v>0.5</v>
      </c>
      <c r="H617" s="1074" t="s">
        <v>10</v>
      </c>
      <c r="I617" s="1074"/>
      <c r="J617" s="1074"/>
      <c r="K617" s="1074"/>
      <c r="L617" s="1075"/>
      <c r="M617" s="23">
        <f>G617+TIME(1,40,0)</f>
        <v>0.56944444444444442</v>
      </c>
      <c r="N617" s="23">
        <f>M617+TIME(1,20,0)</f>
        <v>0.625</v>
      </c>
      <c r="O617" s="23">
        <f>N617+TIME(0,5,0)</f>
        <v>0.62847222222222221</v>
      </c>
      <c r="P617" s="23">
        <f>N617+TIME(1,20,0)</f>
        <v>0.68055555555555558</v>
      </c>
      <c r="Q617" s="23">
        <f t="shared" si="35"/>
        <v>0.73611111111111116</v>
      </c>
      <c r="R617" s="23">
        <f t="shared" ref="R617:R619" si="37">Q617+TIME(0,5,0)</f>
        <v>0.73958333333333337</v>
      </c>
      <c r="S617" s="23">
        <f>Q617+TIME(1,20,0)</f>
        <v>0.79166666666666674</v>
      </c>
      <c r="T617" s="23">
        <f>S617+TIME(1,20,0)</f>
        <v>0.84722222222222232</v>
      </c>
      <c r="U617" s="414">
        <f t="shared" ref="U617:U619" si="38">T617+TIME(0,5,0)</f>
        <v>0.85069444444444453</v>
      </c>
      <c r="V617" s="1030"/>
    </row>
    <row r="618" spans="1:22" ht="18.75" x14ac:dyDescent="0.25">
      <c r="A618" s="21">
        <v>3</v>
      </c>
      <c r="B618" s="180">
        <v>0.3611111111111111</v>
      </c>
      <c r="C618" s="23">
        <f>B618+TIME(0,5,0)</f>
        <v>0.36458333333333331</v>
      </c>
      <c r="D618" s="23">
        <f>B618+TIME(1,20,0)</f>
        <v>0.41666666666666663</v>
      </c>
      <c r="E618" s="23">
        <f>D618+TIME(1,20,0)</f>
        <v>0.47222222222222221</v>
      </c>
      <c r="F618" s="23">
        <f t="shared" si="36"/>
        <v>0.47569444444444442</v>
      </c>
      <c r="G618" s="23">
        <f>E618+TIME(1,20,0)</f>
        <v>0.52777777777777779</v>
      </c>
      <c r="H618" s="24">
        <f>G618+TIME(1,15,0)</f>
        <v>0.57986111111111116</v>
      </c>
      <c r="I618" s="1074" t="s">
        <v>10</v>
      </c>
      <c r="J618" s="1074"/>
      <c r="K618" s="1074"/>
      <c r="L618" s="1074"/>
      <c r="M618" s="1075"/>
      <c r="N618" s="23">
        <f>H618+TIME(1,45,0)</f>
        <v>0.65277777777777779</v>
      </c>
      <c r="O618" s="23">
        <f t="shared" ref="O618:O619" si="39">N618+TIME(0,5,0)</f>
        <v>0.65625</v>
      </c>
      <c r="P618" s="23">
        <f>N618+TIME(1,20,0)</f>
        <v>0.70833333333333337</v>
      </c>
      <c r="Q618" s="23">
        <f t="shared" si="35"/>
        <v>0.76388888888888895</v>
      </c>
      <c r="R618" s="23">
        <f t="shared" si="37"/>
        <v>0.76736111111111116</v>
      </c>
      <c r="S618" s="23">
        <f>Q618+TIME(1,20,0)</f>
        <v>0.81944444444444453</v>
      </c>
      <c r="T618" s="23">
        <f>S618+TIME(1,20,0)</f>
        <v>0.87500000000000011</v>
      </c>
      <c r="U618" s="414">
        <f t="shared" si="38"/>
        <v>0.87847222222222232</v>
      </c>
      <c r="V618" s="1030"/>
    </row>
    <row r="619" spans="1:22" ht="19.5" thickBot="1" x14ac:dyDescent="0.3">
      <c r="A619" s="40">
        <v>4</v>
      </c>
      <c r="B619" s="41">
        <v>0.3888888888888889</v>
      </c>
      <c r="C619" s="42">
        <f>B619+TIME(0,5,0)</f>
        <v>0.3923611111111111</v>
      </c>
      <c r="D619" s="42">
        <f>B619+TIME(1,20,0)</f>
        <v>0.44444444444444442</v>
      </c>
      <c r="E619" s="43">
        <f>D619+TIME(1,15,0)</f>
        <v>0.49652777777777773</v>
      </c>
      <c r="F619" s="1048" t="s">
        <v>10</v>
      </c>
      <c r="G619" s="1170"/>
      <c r="H619" s="42">
        <f>E619+TIME(0,30,0)</f>
        <v>0.51736111111111105</v>
      </c>
      <c r="I619" s="42">
        <f>H619+TIME(0,5,0)</f>
        <v>0.52083333333333326</v>
      </c>
      <c r="J619" s="43">
        <f>H619+TIME(1,15,0)</f>
        <v>0.56944444444444442</v>
      </c>
      <c r="K619" s="1048" t="s">
        <v>10</v>
      </c>
      <c r="L619" s="1170"/>
      <c r="M619" s="42">
        <f>J619+TIME(1,0,0)</f>
        <v>0.61111111111111105</v>
      </c>
      <c r="N619" s="42">
        <f>M619+TIME(1,40,0)</f>
        <v>0.68055555555555547</v>
      </c>
      <c r="O619" s="42">
        <f t="shared" si="39"/>
        <v>0.68402777777777768</v>
      </c>
      <c r="P619" s="42">
        <f>N619+TIME(1,20,0)</f>
        <v>0.73611111111111105</v>
      </c>
      <c r="Q619" s="42">
        <f t="shared" si="35"/>
        <v>0.79166666666666663</v>
      </c>
      <c r="R619" s="42">
        <f t="shared" si="37"/>
        <v>0.79513888888888884</v>
      </c>
      <c r="S619" s="42">
        <f>Q619+TIME(1,20,0)</f>
        <v>0.84722222222222221</v>
      </c>
      <c r="T619" s="42">
        <f>S619+TIME(1,20,0)</f>
        <v>0.90277777777777779</v>
      </c>
      <c r="U619" s="585">
        <f t="shared" si="38"/>
        <v>0.90625</v>
      </c>
      <c r="V619" s="1015"/>
    </row>
    <row r="620" spans="1:22" ht="18.75" x14ac:dyDescent="0.3">
      <c r="A620" s="586"/>
      <c r="B620" s="586"/>
      <c r="C620" s="586"/>
      <c r="D620" s="586"/>
      <c r="E620" s="586"/>
      <c r="F620" s="586"/>
      <c r="G620" s="586"/>
      <c r="H620" s="586"/>
      <c r="I620" s="586"/>
      <c r="J620" s="586"/>
      <c r="K620" s="586"/>
      <c r="L620" s="588"/>
      <c r="M620" s="588"/>
      <c r="N620" s="588"/>
      <c r="O620" s="588"/>
      <c r="P620" s="588"/>
      <c r="Q620" s="588"/>
      <c r="R620" s="154">
        <v>1</v>
      </c>
      <c r="S620" s="156">
        <f>T616+TIME(1,20,0)</f>
        <v>0.87500000000000011</v>
      </c>
      <c r="T620" s="157">
        <f>S620+TIME(1,0,0)</f>
        <v>0.91666666666666674</v>
      </c>
      <c r="U620" s="259" t="s">
        <v>11</v>
      </c>
      <c r="V620" s="12">
        <v>9</v>
      </c>
    </row>
    <row r="621" spans="1:22" ht="18.75" x14ac:dyDescent="0.3">
      <c r="A621" s="586"/>
      <c r="B621" s="586"/>
      <c r="C621" s="586"/>
      <c r="D621" s="586"/>
      <c r="E621" s="586"/>
      <c r="F621" s="586"/>
      <c r="G621" s="586"/>
      <c r="H621" s="586"/>
      <c r="I621" s="586"/>
      <c r="J621" s="586"/>
      <c r="K621" s="586"/>
      <c r="L621" s="588"/>
      <c r="M621" s="588"/>
      <c r="N621" s="588"/>
      <c r="O621" s="588"/>
      <c r="P621" s="588"/>
      <c r="Q621" s="588"/>
      <c r="R621" s="21">
        <v>2</v>
      </c>
      <c r="S621" s="23">
        <f>T617+TIME(1,20,0)</f>
        <v>0.9027777777777779</v>
      </c>
      <c r="T621" s="24">
        <f>S621+TIME(1,0,0)</f>
        <v>0.94444444444444453</v>
      </c>
      <c r="U621" s="77" t="s">
        <v>11</v>
      </c>
      <c r="V621" s="21">
        <v>9</v>
      </c>
    </row>
    <row r="622" spans="1:22" ht="18.75" x14ac:dyDescent="0.3">
      <c r="A622" s="586"/>
      <c r="B622" s="586"/>
      <c r="C622" s="586"/>
      <c r="D622" s="586"/>
      <c r="E622" s="586"/>
      <c r="F622" s="586"/>
      <c r="G622" s="586"/>
      <c r="H622" s="586"/>
      <c r="I622" s="586"/>
      <c r="J622" s="586"/>
      <c r="K622" s="586"/>
      <c r="L622" s="588"/>
      <c r="M622" s="588"/>
      <c r="N622" s="588"/>
      <c r="O622" s="588"/>
      <c r="P622" s="588"/>
      <c r="Q622" s="588"/>
      <c r="R622" s="21">
        <v>3</v>
      </c>
      <c r="S622" s="24">
        <f>T618+TIME(1,0,0)</f>
        <v>0.91666666666666674</v>
      </c>
      <c r="T622" s="33" t="s">
        <v>11</v>
      </c>
      <c r="U622" s="587"/>
      <c r="V622" s="21">
        <v>9</v>
      </c>
    </row>
    <row r="623" spans="1:22" ht="19.5" thickBot="1" x14ac:dyDescent="0.35">
      <c r="A623" s="586"/>
      <c r="B623" s="586"/>
      <c r="C623" s="586"/>
      <c r="D623" s="586"/>
      <c r="E623" s="586"/>
      <c r="F623" s="586"/>
      <c r="G623" s="586"/>
      <c r="H623" s="586"/>
      <c r="I623" s="586"/>
      <c r="J623" s="586"/>
      <c r="K623" s="586"/>
      <c r="L623" s="588"/>
      <c r="M623" s="588"/>
      <c r="N623" s="588"/>
      <c r="O623" s="588"/>
      <c r="P623" s="588"/>
      <c r="Q623" s="588"/>
      <c r="R623" s="40">
        <v>4</v>
      </c>
      <c r="S623" s="43">
        <f>T619+TIME(1,0,0)</f>
        <v>0.94444444444444442</v>
      </c>
      <c r="T623" s="44" t="s">
        <v>11</v>
      </c>
      <c r="U623" s="593"/>
      <c r="V623" s="40">
        <v>9</v>
      </c>
    </row>
    <row r="627" spans="1:21" ht="18.75" x14ac:dyDescent="0.25">
      <c r="A627" s="1036" t="s">
        <v>215</v>
      </c>
      <c r="B627" s="1036"/>
      <c r="C627" s="1036"/>
      <c r="D627" s="1036"/>
      <c r="E627" s="1036"/>
      <c r="F627" s="1036"/>
      <c r="G627" s="1036"/>
      <c r="H627" s="1036"/>
      <c r="I627" s="1036"/>
      <c r="J627" s="1036"/>
      <c r="K627" s="1036"/>
      <c r="L627" s="1036"/>
      <c r="M627" s="1036"/>
      <c r="N627" s="1036"/>
      <c r="O627" s="1036"/>
      <c r="P627" s="1036"/>
      <c r="Q627" s="1036"/>
      <c r="R627" s="1036"/>
      <c r="S627" s="1036"/>
      <c r="T627" s="1036"/>
      <c r="U627" s="1036"/>
    </row>
    <row r="628" spans="1:21" ht="18.75" x14ac:dyDescent="0.25">
      <c r="A628" s="1036" t="s">
        <v>216</v>
      </c>
      <c r="B628" s="1036"/>
      <c r="C628" s="1036"/>
      <c r="D628" s="1036"/>
      <c r="E628" s="1036"/>
      <c r="F628" s="1036"/>
      <c r="G628" s="1036"/>
      <c r="H628" s="1036"/>
      <c r="I628" s="1036"/>
      <c r="J628" s="1036"/>
      <c r="K628" s="1036"/>
      <c r="L628" s="1036"/>
      <c r="M628" s="1036"/>
      <c r="N628" s="1036"/>
      <c r="O628" s="1036"/>
      <c r="P628" s="1036"/>
      <c r="Q628" s="1036"/>
      <c r="R628" s="1036"/>
      <c r="S628" s="1036"/>
      <c r="T628" s="1036"/>
      <c r="U628" s="1036"/>
    </row>
    <row r="629" spans="1:21" ht="19.5" thickBot="1" x14ac:dyDescent="0.3">
      <c r="A629" s="190" t="s">
        <v>21</v>
      </c>
      <c r="B629" s="190"/>
      <c r="C629" s="190"/>
      <c r="D629" s="190"/>
      <c r="E629" s="190"/>
      <c r="F629" s="537"/>
      <c r="G629" s="537"/>
      <c r="H629" s="537"/>
      <c r="I629" s="537"/>
      <c r="J629" s="537"/>
      <c r="K629" s="537"/>
      <c r="L629" s="537"/>
      <c r="M629" s="537"/>
      <c r="N629" s="538"/>
      <c r="O629" s="152"/>
      <c r="P629" s="152"/>
      <c r="Q629" s="152"/>
      <c r="R629" s="152"/>
      <c r="S629" s="152"/>
      <c r="T629" s="152"/>
      <c r="U629" s="152"/>
    </row>
    <row r="630" spans="1:21" ht="19.5" thickBot="1" x14ac:dyDescent="0.3">
      <c r="A630" s="1078" t="s">
        <v>3</v>
      </c>
      <c r="B630" s="1080" t="s">
        <v>217</v>
      </c>
      <c r="C630" s="1081"/>
      <c r="D630" s="1081"/>
      <c r="E630" s="1081"/>
      <c r="F630" s="1081"/>
      <c r="G630" s="1081"/>
      <c r="H630" s="1081"/>
      <c r="I630" s="1081"/>
      <c r="J630" s="1081"/>
      <c r="K630" s="1081"/>
      <c r="L630" s="1081"/>
      <c r="M630" s="1081"/>
      <c r="N630" s="1081"/>
      <c r="O630" s="1081"/>
      <c r="P630" s="1081"/>
      <c r="Q630" s="1081"/>
      <c r="R630" s="1081"/>
      <c r="S630" s="1081"/>
      <c r="T630" s="1081"/>
      <c r="U630" s="1105"/>
    </row>
    <row r="631" spans="1:21" ht="19.5" thickBot="1" x14ac:dyDescent="0.3">
      <c r="A631" s="1166"/>
      <c r="B631" s="542" t="s">
        <v>41</v>
      </c>
      <c r="C631" s="52" t="s">
        <v>153</v>
      </c>
      <c r="D631" s="368" t="s">
        <v>41</v>
      </c>
      <c r="E631" s="52" t="s">
        <v>153</v>
      </c>
      <c r="F631" s="368" t="s">
        <v>41</v>
      </c>
      <c r="G631" s="52" t="s">
        <v>153</v>
      </c>
      <c r="H631" s="368" t="s">
        <v>41</v>
      </c>
      <c r="I631" s="52" t="s">
        <v>153</v>
      </c>
      <c r="J631" s="368" t="s">
        <v>41</v>
      </c>
      <c r="K631" s="52" t="s">
        <v>153</v>
      </c>
      <c r="L631" s="368" t="s">
        <v>41</v>
      </c>
      <c r="M631" s="52" t="s">
        <v>153</v>
      </c>
      <c r="N631" s="368" t="s">
        <v>41</v>
      </c>
      <c r="O631" s="52" t="s">
        <v>153</v>
      </c>
      <c r="P631" s="368" t="s">
        <v>41</v>
      </c>
      <c r="Q631" s="52" t="s">
        <v>153</v>
      </c>
      <c r="R631" s="368" t="s">
        <v>41</v>
      </c>
      <c r="S631" s="52" t="s">
        <v>153</v>
      </c>
      <c r="T631" s="552" t="s">
        <v>41</v>
      </c>
      <c r="U631" s="1014" t="s">
        <v>5</v>
      </c>
    </row>
    <row r="632" spans="1:21" ht="18.75" x14ac:dyDescent="0.25">
      <c r="A632" s="12">
        <v>1</v>
      </c>
      <c r="B632" s="439">
        <v>0.29166666666666669</v>
      </c>
      <c r="C632" s="14">
        <f>B632+TIME(0,25,0)</f>
        <v>0.30902777777777779</v>
      </c>
      <c r="D632" s="14">
        <f>C632+TIME(0,55,0)</f>
        <v>0.34722222222222221</v>
      </c>
      <c r="E632" s="14">
        <f>D632+TIME(0,25,0)</f>
        <v>0.36458333333333331</v>
      </c>
      <c r="F632" s="14">
        <f>E632+TIME(0,55,0)</f>
        <v>0.40277777777777773</v>
      </c>
      <c r="G632" s="14">
        <f>F632+TIME(0,25,0)</f>
        <v>0.42013888888888884</v>
      </c>
      <c r="H632" s="14">
        <f>G632+TIME(0,55,0)</f>
        <v>0.45833333333333326</v>
      </c>
      <c r="I632" s="14">
        <f>H632+TIME(0,25,0)</f>
        <v>0.47569444444444436</v>
      </c>
      <c r="J632" s="15">
        <f>I632+TIME(0,35,0)</f>
        <v>0.49999999999999994</v>
      </c>
      <c r="K632" s="361" t="s">
        <v>18</v>
      </c>
      <c r="L632" s="14">
        <f>J632+TIME(2,0,0)</f>
        <v>0.58333333333333326</v>
      </c>
      <c r="M632" s="14">
        <f>L632+TIME(0,25,0)</f>
        <v>0.60069444444444442</v>
      </c>
      <c r="N632" s="14">
        <f>M632+TIME(0,35,0)</f>
        <v>0.625</v>
      </c>
      <c r="O632" s="14">
        <f>N632+TIME(0,25,0)</f>
        <v>0.64236111111111116</v>
      </c>
      <c r="P632" s="14">
        <f>O632+TIME(1,15,0)</f>
        <v>0.69444444444444453</v>
      </c>
      <c r="Q632" s="14">
        <f>P632+TIME(0,25,0)</f>
        <v>0.71180555555555569</v>
      </c>
      <c r="R632" s="14">
        <f>Q632+TIME(0,55,0)</f>
        <v>0.75000000000000011</v>
      </c>
      <c r="S632" s="14">
        <f>R632+TIME(0,25,0)</f>
        <v>0.76736111111111127</v>
      </c>
      <c r="T632" s="584">
        <f>S632+TIME(0,55,0)</f>
        <v>0.80555555555555569</v>
      </c>
      <c r="U632" s="1030"/>
    </row>
    <row r="633" spans="1:21" ht="19.5" thickBot="1" x14ac:dyDescent="0.3">
      <c r="A633" s="171">
        <v>2</v>
      </c>
      <c r="B633" s="41">
        <v>0.31944444444444448</v>
      </c>
      <c r="C633" s="42">
        <f>B633+TIME(0,25,0)</f>
        <v>0.33680555555555558</v>
      </c>
      <c r="D633" s="42">
        <f>C633+TIME(0,55,0)</f>
        <v>0.375</v>
      </c>
      <c r="E633" s="42">
        <f>D633+TIME(0,25,0)</f>
        <v>0.3923611111111111</v>
      </c>
      <c r="F633" s="42">
        <f>E633+TIME(0,55,0)</f>
        <v>0.43055555555555552</v>
      </c>
      <c r="G633" s="42">
        <f>F633+TIME(0,25,0)</f>
        <v>0.44791666666666663</v>
      </c>
      <c r="H633" s="42">
        <f>G633+TIME(1,15,0)</f>
        <v>0.49999999999999994</v>
      </c>
      <c r="I633" s="42">
        <f>H633+TIME(0,25,0)</f>
        <v>0.51736111111111105</v>
      </c>
      <c r="J633" s="42">
        <f>I633+TIME(0,35,0)</f>
        <v>0.54166666666666663</v>
      </c>
      <c r="K633" s="42">
        <f>J633+TIME(0,25,0)</f>
        <v>0.55902777777777779</v>
      </c>
      <c r="L633" s="43">
        <f>K633+TIME(0,35,0)</f>
        <v>0.58333333333333337</v>
      </c>
      <c r="M633" s="44" t="s">
        <v>18</v>
      </c>
      <c r="N633" s="82">
        <f>L633+TIME(2,0,0)</f>
        <v>0.66666666666666674</v>
      </c>
      <c r="O633" s="42">
        <f>N633+TIME(0,25,0)</f>
        <v>0.6840277777777779</v>
      </c>
      <c r="P633" s="42">
        <f>O633+TIME(0,55,0)</f>
        <v>0.72222222222222232</v>
      </c>
      <c r="Q633" s="42">
        <f>P633+TIME(0,25,0)</f>
        <v>0.73958333333333348</v>
      </c>
      <c r="R633" s="42">
        <f>Q633+TIME(0,55,0)</f>
        <v>0.7777777777777779</v>
      </c>
      <c r="S633" s="42">
        <f>R633+TIME(0,25,0)</f>
        <v>0.79513888888888906</v>
      </c>
      <c r="T633" s="585">
        <f>S633+TIME(0,55,0)</f>
        <v>0.83333333333333348</v>
      </c>
      <c r="U633" s="1015"/>
    </row>
    <row r="634" spans="1:21" ht="18.75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154">
        <v>1</v>
      </c>
      <c r="Q634" s="439">
        <f>T632+TIME(0,25,0)</f>
        <v>0.82291666666666685</v>
      </c>
      <c r="R634" s="14">
        <f>Q634+TIME(0,55,0)</f>
        <v>0.86111111111111127</v>
      </c>
      <c r="S634" s="14">
        <f>R634+TIME(0,15,0)</f>
        <v>0.8715277777777779</v>
      </c>
      <c r="T634" s="178" t="s">
        <v>11</v>
      </c>
      <c r="U634" s="154">
        <v>19</v>
      </c>
    </row>
    <row r="635" spans="1:21" ht="19.5" thickBot="1" x14ac:dyDescent="0.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171">
        <v>2</v>
      </c>
      <c r="Q635" s="41">
        <f>T633+TIME(0,25,0)</f>
        <v>0.85069444444444464</v>
      </c>
      <c r="R635" s="42">
        <f>Q635+TIME(0,55,0)</f>
        <v>0.88888888888888906</v>
      </c>
      <c r="S635" s="42">
        <f>R635+TIME(0,15,0)</f>
        <v>0.89930555555555569</v>
      </c>
      <c r="T635" s="513" t="s">
        <v>11</v>
      </c>
      <c r="U635" s="40">
        <v>19</v>
      </c>
    </row>
    <row r="636" spans="1:21" ht="19.5" thickBot="1" x14ac:dyDescent="0.35">
      <c r="A636" s="4" t="s">
        <v>16</v>
      </c>
      <c r="B636" s="4"/>
      <c r="C636" s="4"/>
      <c r="D636" s="4"/>
      <c r="E636" s="4"/>
      <c r="F636" s="491"/>
      <c r="G636" s="491"/>
      <c r="H636" s="491"/>
      <c r="I636" s="491"/>
      <c r="J636" s="491"/>
      <c r="K636" s="491"/>
      <c r="L636" s="491"/>
      <c r="M636" s="491"/>
      <c r="N636" s="492"/>
      <c r="O636" s="5"/>
      <c r="P636" s="5"/>
      <c r="Q636" s="5"/>
      <c r="R636" s="5"/>
      <c r="S636" s="5"/>
      <c r="T636" s="5"/>
      <c r="U636" s="5"/>
    </row>
    <row r="637" spans="1:21" ht="19.5" thickBot="1" x14ac:dyDescent="0.3">
      <c r="A637" s="1078" t="s">
        <v>3</v>
      </c>
      <c r="B637" s="1080" t="s">
        <v>217</v>
      </c>
      <c r="C637" s="1081"/>
      <c r="D637" s="1081"/>
      <c r="E637" s="1081"/>
      <c r="F637" s="1081"/>
      <c r="G637" s="1081"/>
      <c r="H637" s="1081"/>
      <c r="I637" s="1081"/>
      <c r="J637" s="1081"/>
      <c r="K637" s="1081"/>
      <c r="L637" s="1081"/>
      <c r="M637" s="1081"/>
      <c r="N637" s="1081"/>
      <c r="O637" s="1081"/>
      <c r="P637" s="1081"/>
      <c r="Q637" s="1081"/>
      <c r="R637" s="1081"/>
      <c r="S637" s="1081"/>
      <c r="T637" s="1081"/>
      <c r="U637" s="1105"/>
    </row>
    <row r="638" spans="1:21" ht="19.5" thickBot="1" x14ac:dyDescent="0.3">
      <c r="A638" s="1167"/>
      <c r="B638" s="542" t="s">
        <v>41</v>
      </c>
      <c r="C638" s="52" t="s">
        <v>153</v>
      </c>
      <c r="D638" s="368" t="s">
        <v>41</v>
      </c>
      <c r="E638" s="52" t="s">
        <v>153</v>
      </c>
      <c r="F638" s="368" t="s">
        <v>41</v>
      </c>
      <c r="G638" s="52" t="s">
        <v>153</v>
      </c>
      <c r="H638" s="368" t="s">
        <v>41</v>
      </c>
      <c r="I638" s="52" t="s">
        <v>153</v>
      </c>
      <c r="J638" s="368" t="s">
        <v>41</v>
      </c>
      <c r="K638" s="52" t="s">
        <v>153</v>
      </c>
      <c r="L638" s="368" t="s">
        <v>41</v>
      </c>
      <c r="M638" s="52" t="s">
        <v>153</v>
      </c>
      <c r="N638" s="368" t="s">
        <v>41</v>
      </c>
      <c r="O638" s="52" t="s">
        <v>153</v>
      </c>
      <c r="P638" s="368" t="s">
        <v>41</v>
      </c>
      <c r="Q638" s="52" t="s">
        <v>153</v>
      </c>
      <c r="R638" s="368" t="s">
        <v>41</v>
      </c>
      <c r="S638" s="52" t="s">
        <v>153</v>
      </c>
      <c r="T638" s="368" t="s">
        <v>41</v>
      </c>
      <c r="U638" s="1014" t="s">
        <v>5</v>
      </c>
    </row>
    <row r="639" spans="1:21" ht="19.5" thickBot="1" x14ac:dyDescent="0.3">
      <c r="A639" s="235">
        <v>1</v>
      </c>
      <c r="B639" s="148">
        <v>0.30555555555555552</v>
      </c>
      <c r="C639" s="103">
        <f>B639+TIME(0,30,0)</f>
        <v>0.32638888888888884</v>
      </c>
      <c r="D639" s="103">
        <f>C639+TIME(0,30,0)</f>
        <v>0.34722222222222215</v>
      </c>
      <c r="E639" s="103">
        <f>D639+TIME(0,40,0)</f>
        <v>0.37499999999999994</v>
      </c>
      <c r="F639" s="103">
        <f>E639+TIME(0,40,0)</f>
        <v>0.40277777777777773</v>
      </c>
      <c r="G639" s="103">
        <f>F639+TIME(0,30,0)</f>
        <v>0.42361111111111105</v>
      </c>
      <c r="H639" s="103">
        <f>G639+TIME(1,0,0)</f>
        <v>0.46527777777777773</v>
      </c>
      <c r="I639" s="103">
        <f t="shared" ref="I639:O639" si="40">H639+TIME(0,30,0)</f>
        <v>0.48611111111111105</v>
      </c>
      <c r="J639" s="103">
        <f t="shared" si="40"/>
        <v>0.50694444444444442</v>
      </c>
      <c r="K639" s="103">
        <f t="shared" si="40"/>
        <v>0.52777777777777779</v>
      </c>
      <c r="L639" s="103">
        <f t="shared" si="40"/>
        <v>0.54861111111111116</v>
      </c>
      <c r="M639" s="103">
        <f t="shared" si="40"/>
        <v>0.56944444444444453</v>
      </c>
      <c r="N639" s="103">
        <f t="shared" si="40"/>
        <v>0.5902777777777779</v>
      </c>
      <c r="O639" s="105">
        <f t="shared" si="40"/>
        <v>0.61111111111111127</v>
      </c>
      <c r="P639" s="106" t="s">
        <v>10</v>
      </c>
      <c r="Q639" s="196">
        <f>O639+TIME(2,10,0)</f>
        <v>0.70138888888888906</v>
      </c>
      <c r="R639" s="196">
        <f>Q639+TIME(0,30,0)</f>
        <v>0.72222222222222243</v>
      </c>
      <c r="S639" s="196">
        <f>R639+TIME(0,40,0)</f>
        <v>0.75000000000000022</v>
      </c>
      <c r="T639" s="196">
        <f>S639+TIME(0,40,0)</f>
        <v>0.77777777777777801</v>
      </c>
      <c r="U639" s="1015"/>
    </row>
    <row r="640" spans="1:21" ht="19.5" thickBot="1" x14ac:dyDescent="0.3">
      <c r="P640" s="101">
        <v>1</v>
      </c>
      <c r="Q640" s="196">
        <f>T639+TIME(0,30,0)</f>
        <v>0.79861111111111138</v>
      </c>
      <c r="R640" s="196">
        <f>Q640+TIME(0,50,0)</f>
        <v>0.83333333333333359</v>
      </c>
      <c r="S640" s="370">
        <f>R640+TIME(0,20,0)</f>
        <v>0.84722222222222243</v>
      </c>
      <c r="T640" s="150" t="s">
        <v>11</v>
      </c>
      <c r="U640" s="101">
        <v>19</v>
      </c>
    </row>
    <row r="644" spans="1:20" ht="18.75" x14ac:dyDescent="0.25">
      <c r="A644" s="1036" t="s">
        <v>218</v>
      </c>
      <c r="B644" s="1036"/>
      <c r="C644" s="1036"/>
      <c r="D644" s="1036"/>
      <c r="E644" s="1036"/>
      <c r="F644" s="1036"/>
      <c r="G644" s="1036"/>
      <c r="H644" s="1036"/>
      <c r="I644" s="1036"/>
      <c r="J644" s="1036"/>
      <c r="K644" s="1036"/>
      <c r="L644" s="1036"/>
      <c r="M644" s="1036"/>
      <c r="N644" s="1036"/>
      <c r="O644" s="1036"/>
      <c r="P644" s="1036"/>
      <c r="Q644" s="1036"/>
      <c r="R644" s="1036"/>
      <c r="S644" s="1036"/>
      <c r="T644" s="1036"/>
    </row>
    <row r="645" spans="1:20" ht="18.75" x14ac:dyDescent="0.25">
      <c r="A645" s="1036" t="s">
        <v>219</v>
      </c>
      <c r="B645" s="1036"/>
      <c r="C645" s="1036"/>
      <c r="D645" s="1036"/>
      <c r="E645" s="1036"/>
      <c r="F645" s="1036"/>
      <c r="G645" s="1036"/>
      <c r="H645" s="1036"/>
      <c r="I645" s="1036"/>
      <c r="J645" s="1036"/>
      <c r="K645" s="1036"/>
      <c r="L645" s="1036"/>
      <c r="M645" s="1036"/>
      <c r="N645" s="1036"/>
      <c r="O645" s="1036"/>
      <c r="P645" s="1036"/>
      <c r="Q645" s="1036"/>
      <c r="R645" s="1036"/>
      <c r="S645" s="1036"/>
      <c r="T645" s="1036"/>
    </row>
    <row r="646" spans="1:20" s="89" customFormat="1" ht="23.85" customHeight="1" thickBot="1" x14ac:dyDescent="0.3">
      <c r="A646" s="208" t="s">
        <v>21</v>
      </c>
      <c r="B646" s="676"/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90"/>
      <c r="R646" s="90"/>
      <c r="S646" s="90"/>
      <c r="T646" s="90"/>
    </row>
    <row r="647" spans="1:20" s="89" customFormat="1" ht="23.85" customHeight="1" thickBot="1" x14ac:dyDescent="0.3">
      <c r="A647" s="1091" t="s">
        <v>3</v>
      </c>
      <c r="B647" s="757" t="s">
        <v>220</v>
      </c>
      <c r="C647" s="1000"/>
      <c r="D647" s="1000"/>
      <c r="E647" s="1000"/>
      <c r="F647" s="1000"/>
      <c r="G647" s="1000"/>
      <c r="H647" s="1000"/>
      <c r="I647" s="1000"/>
      <c r="J647" s="1000"/>
      <c r="K647" s="1000"/>
      <c r="L647" s="1000"/>
      <c r="M647" s="1000"/>
      <c r="N647" s="1000"/>
      <c r="O647" s="1000"/>
      <c r="P647" s="1091" t="s">
        <v>5</v>
      </c>
      <c r="Q647" s="955"/>
      <c r="R647" s="90"/>
      <c r="S647" s="90"/>
    </row>
    <row r="648" spans="1:20" s="89" customFormat="1" ht="23.85" customHeight="1" thickBot="1" x14ac:dyDescent="0.3">
      <c r="A648" s="1092"/>
      <c r="B648" s="1002" t="s">
        <v>100</v>
      </c>
      <c r="C648" s="1003" t="s">
        <v>221</v>
      </c>
      <c r="D648" s="1003" t="s">
        <v>100</v>
      </c>
      <c r="E648" s="1003" t="s">
        <v>221</v>
      </c>
      <c r="F648" s="1003" t="s">
        <v>100</v>
      </c>
      <c r="G648" s="1003" t="s">
        <v>221</v>
      </c>
      <c r="H648" s="1003" t="s">
        <v>100</v>
      </c>
      <c r="I648" s="1003" t="s">
        <v>221</v>
      </c>
      <c r="J648" s="1003" t="s">
        <v>100</v>
      </c>
      <c r="K648" s="1003" t="s">
        <v>221</v>
      </c>
      <c r="L648" s="1003" t="s">
        <v>100</v>
      </c>
      <c r="M648" s="1003" t="s">
        <v>221</v>
      </c>
      <c r="N648" s="1003" t="s">
        <v>100</v>
      </c>
      <c r="O648" s="1004" t="s">
        <v>221</v>
      </c>
      <c r="P648" s="1092"/>
      <c r="Q648" s="955"/>
      <c r="R648" s="90"/>
      <c r="S648" s="90"/>
    </row>
    <row r="649" spans="1:20" s="89" customFormat="1" ht="23.85" customHeight="1" x14ac:dyDescent="0.25">
      <c r="A649" s="683">
        <v>1</v>
      </c>
      <c r="B649" s="948"/>
      <c r="C649" s="839">
        <v>0.28472222222222221</v>
      </c>
      <c r="D649" s="839">
        <f>TIME(1,30,0)+C649</f>
        <v>0.34722222222222221</v>
      </c>
      <c r="E649" s="839">
        <f>TIME(1,25,0)+D649</f>
        <v>0.40625</v>
      </c>
      <c r="F649" s="839">
        <f t="shared" ref="F649:J653" si="41">TIME(1,30,0)+E649</f>
        <v>0.46875</v>
      </c>
      <c r="G649" s="1005">
        <f t="shared" si="41"/>
        <v>0.53125</v>
      </c>
      <c r="H649" s="1006" t="s">
        <v>18</v>
      </c>
      <c r="I649" s="839">
        <f>TIME(1,15,0)+G649</f>
        <v>0.58333333333333337</v>
      </c>
      <c r="J649" s="839">
        <f>I649+TIME(1,30,0)</f>
        <v>0.64583333333333337</v>
      </c>
      <c r="K649" s="839">
        <f>J649+TIME(1,35,0)</f>
        <v>0.71180555555555558</v>
      </c>
      <c r="L649" s="839">
        <f>K649+TIME(1,35,0)</f>
        <v>0.77777777777777779</v>
      </c>
      <c r="M649" s="839">
        <f>L649+TIME(1,30,0)</f>
        <v>0.84027777777777779</v>
      </c>
      <c r="N649" s="1005">
        <f>M649+TIME(1,25,0)</f>
        <v>0.89930555555555558</v>
      </c>
      <c r="O649" s="1007" t="s">
        <v>11</v>
      </c>
      <c r="P649" s="20">
        <v>9</v>
      </c>
      <c r="Q649" s="676"/>
      <c r="R649" s="396"/>
      <c r="S649" s="396"/>
      <c r="T649" s="396"/>
    </row>
    <row r="650" spans="1:20" s="89" customFormat="1" ht="23.85" customHeight="1" x14ac:dyDescent="0.25">
      <c r="A650" s="154">
        <v>2</v>
      </c>
      <c r="B650" s="949"/>
      <c r="C650" s="726">
        <v>0.30902777777777779</v>
      </c>
      <c r="D650" s="726">
        <f t="shared" ref="D650" si="42">TIME(1,30,0)+C650</f>
        <v>0.37152777777777779</v>
      </c>
      <c r="E650" s="726">
        <f>TIME(1,35,0)+D650</f>
        <v>0.4375</v>
      </c>
      <c r="F650" s="748">
        <f t="shared" si="41"/>
        <v>0.5</v>
      </c>
      <c r="G650" s="1008">
        <f t="shared" si="41"/>
        <v>0.5625</v>
      </c>
      <c r="H650" s="1009" t="s">
        <v>18</v>
      </c>
      <c r="I650" s="711">
        <f>TIME(1,5,0)+G650</f>
        <v>0.60763888888888884</v>
      </c>
      <c r="J650" s="726">
        <f>I650+TIME(1,30,0)</f>
        <v>0.67013888888888884</v>
      </c>
      <c r="K650" s="726">
        <f>J650+TIME(1,35,0)</f>
        <v>0.73611111111111105</v>
      </c>
      <c r="L650" s="726">
        <f>K650+TIME(1,35,0)</f>
        <v>0.80208333333333326</v>
      </c>
      <c r="M650" s="726">
        <f>L650+TIME(1,35,0)</f>
        <v>0.86805555555555547</v>
      </c>
      <c r="N650" s="1008">
        <f t="shared" ref="N650:N652" si="43">M650+TIME(1,25,0)</f>
        <v>0.92708333333333326</v>
      </c>
      <c r="O650" s="1010" t="s">
        <v>11</v>
      </c>
      <c r="P650" s="1001">
        <v>9</v>
      </c>
      <c r="Q650" s="676"/>
      <c r="R650" s="396"/>
      <c r="S650" s="396"/>
      <c r="T650" s="396"/>
    </row>
    <row r="651" spans="1:20" s="89" customFormat="1" ht="23.85" customHeight="1" x14ac:dyDescent="0.25">
      <c r="A651" s="21">
        <v>3</v>
      </c>
      <c r="B651" s="949"/>
      <c r="C651" s="726">
        <v>0.3263888888888889</v>
      </c>
      <c r="D651" s="726">
        <f>TIME(1,35,0)+C651</f>
        <v>0.3923611111111111</v>
      </c>
      <c r="E651" s="726">
        <f t="shared" ref="E651:F653" si="44">TIME(1,30,0)+D651</f>
        <v>0.4548611111111111</v>
      </c>
      <c r="F651" s="1008">
        <f t="shared" si="44"/>
        <v>0.51736111111111116</v>
      </c>
      <c r="G651" s="1009" t="s">
        <v>18</v>
      </c>
      <c r="H651" s="706">
        <f>TIME(1,5,0)+F651</f>
        <v>0.5625</v>
      </c>
      <c r="I651" s="726">
        <f t="shared" si="41"/>
        <v>0.625</v>
      </c>
      <c r="J651" s="726">
        <f t="shared" si="41"/>
        <v>0.6875</v>
      </c>
      <c r="K651" s="726">
        <f>TIME(1,35,0)+J651</f>
        <v>0.75347222222222221</v>
      </c>
      <c r="L651" s="726">
        <f>TIME(1,35,0)+K651</f>
        <v>0.81944444444444442</v>
      </c>
      <c r="M651" s="726">
        <f>TIME(1,35,0)+L651</f>
        <v>0.88541666666666663</v>
      </c>
      <c r="N651" s="1008">
        <f t="shared" si="43"/>
        <v>0.94444444444444442</v>
      </c>
      <c r="O651" s="1010" t="s">
        <v>11</v>
      </c>
      <c r="P651" s="29">
        <v>9</v>
      </c>
      <c r="Q651" s="676"/>
      <c r="R651" s="396"/>
      <c r="S651" s="396"/>
      <c r="T651" s="396"/>
    </row>
    <row r="652" spans="1:20" s="89" customFormat="1" ht="23.85" customHeight="1" x14ac:dyDescent="0.25">
      <c r="A652" s="64">
        <v>4</v>
      </c>
      <c r="B652" s="848">
        <v>0.28472222222222221</v>
      </c>
      <c r="C652" s="726">
        <f>TIME(1,35,0)+B652</f>
        <v>0.35069444444444442</v>
      </c>
      <c r="D652" s="726">
        <f>TIME(1,35,0)+C652</f>
        <v>0.41666666666666663</v>
      </c>
      <c r="E652" s="726">
        <f t="shared" si="44"/>
        <v>0.47916666666666663</v>
      </c>
      <c r="F652" s="1011">
        <f t="shared" si="44"/>
        <v>0.54166666666666663</v>
      </c>
      <c r="G652" s="1011" t="s">
        <v>115</v>
      </c>
      <c r="H652" s="726">
        <f>TIME(1,5,0)+F652</f>
        <v>0.58680555555555547</v>
      </c>
      <c r="I652" s="726">
        <f t="shared" si="41"/>
        <v>0.64930555555555547</v>
      </c>
      <c r="J652" s="726">
        <f t="shared" si="41"/>
        <v>0.71180555555555547</v>
      </c>
      <c r="K652" s="726">
        <f>TIME(1,35,0)+J652</f>
        <v>0.77777777777777768</v>
      </c>
      <c r="L652" s="726">
        <f t="shared" ref="L652:M652" si="45">TIME(1,30,0)+K652</f>
        <v>0.84027777777777768</v>
      </c>
      <c r="M652" s="726">
        <f t="shared" si="45"/>
        <v>0.90277777777777768</v>
      </c>
      <c r="N652" s="1008">
        <f t="shared" si="43"/>
        <v>0.96180555555555547</v>
      </c>
      <c r="O652" s="1010" t="s">
        <v>11</v>
      </c>
      <c r="P652" s="182">
        <v>10</v>
      </c>
      <c r="Q652" s="90"/>
      <c r="R652" s="396"/>
      <c r="S652" s="396"/>
      <c r="T652" s="396"/>
    </row>
    <row r="653" spans="1:20" s="89" customFormat="1" ht="23.85" customHeight="1" thickBot="1" x14ac:dyDescent="0.3">
      <c r="A653" s="687">
        <v>5</v>
      </c>
      <c r="B653" s="849">
        <v>0.3125</v>
      </c>
      <c r="C653" s="750">
        <f>TIME(1,30,0)+B653</f>
        <v>0.375</v>
      </c>
      <c r="D653" s="750">
        <f>TIME(1,30,0)+C653</f>
        <v>0.4375</v>
      </c>
      <c r="E653" s="750">
        <f t="shared" si="44"/>
        <v>0.5</v>
      </c>
      <c r="F653" s="1012">
        <f t="shared" si="44"/>
        <v>0.5625</v>
      </c>
      <c r="G653" s="1013" t="s">
        <v>18</v>
      </c>
      <c r="H653" s="750">
        <f>TIME(1,10,0)+F653</f>
        <v>0.61111111111111116</v>
      </c>
      <c r="I653" s="750">
        <f t="shared" si="41"/>
        <v>0.67361111111111116</v>
      </c>
      <c r="J653" s="750">
        <f>TIME(1,40,0)+I653</f>
        <v>0.74305555555555558</v>
      </c>
      <c r="K653" s="750">
        <f>TIME(1,35,0)+J653</f>
        <v>0.80902777777777779</v>
      </c>
      <c r="L653" s="750">
        <f>TIME(1,30,0)+K653</f>
        <v>0.87152777777777779</v>
      </c>
      <c r="M653" s="1012">
        <f>TIME(1,25,0)+L653</f>
        <v>0.93055555555555558</v>
      </c>
      <c r="N653" s="1013" t="s">
        <v>44</v>
      </c>
      <c r="O653" s="735"/>
      <c r="P653" s="189">
        <v>9</v>
      </c>
      <c r="Q653" s="90"/>
      <c r="R653" s="396"/>
      <c r="S653" s="396"/>
      <c r="T653" s="396"/>
    </row>
    <row r="655" spans="1:20" ht="19.5" thickBot="1" x14ac:dyDescent="0.35">
      <c r="A655" s="4" t="s">
        <v>195</v>
      </c>
      <c r="C655" s="395"/>
      <c r="D655" s="395"/>
      <c r="E655" s="395"/>
      <c r="F655" s="395"/>
      <c r="G655" s="395"/>
      <c r="H655" s="395"/>
      <c r="I655" s="395"/>
      <c r="J655" s="395"/>
      <c r="K655" s="395"/>
      <c r="L655" s="395"/>
      <c r="M655" s="395"/>
      <c r="N655" s="395"/>
      <c r="O655" s="395"/>
      <c r="P655" s="395"/>
    </row>
    <row r="656" spans="1:20" ht="18.75" x14ac:dyDescent="0.25">
      <c r="A656" s="1091" t="s">
        <v>3</v>
      </c>
      <c r="B656" s="1164" t="s">
        <v>222</v>
      </c>
      <c r="C656" s="1164"/>
      <c r="D656" s="1164"/>
      <c r="E656" s="1164"/>
      <c r="F656" s="1164"/>
      <c r="G656" s="1164"/>
      <c r="H656" s="1164"/>
      <c r="I656" s="1164"/>
      <c r="J656" s="1164"/>
      <c r="K656" s="1164"/>
      <c r="L656" s="1164"/>
      <c r="M656" s="1164"/>
      <c r="N656" s="1164"/>
      <c r="O656" s="1165"/>
      <c r="P656" s="1091" t="s">
        <v>54</v>
      </c>
    </row>
    <row r="657" spans="1:22" ht="19.5" thickBot="1" x14ac:dyDescent="0.35">
      <c r="A657" s="1092"/>
      <c r="B657" s="594" t="s">
        <v>223</v>
      </c>
      <c r="C657" s="595" t="s">
        <v>224</v>
      </c>
      <c r="D657" s="595" t="s">
        <v>223</v>
      </c>
      <c r="E657" s="595" t="s">
        <v>224</v>
      </c>
      <c r="F657" s="595" t="s">
        <v>223</v>
      </c>
      <c r="G657" s="595" t="s">
        <v>224</v>
      </c>
      <c r="H657" s="595" t="s">
        <v>223</v>
      </c>
      <c r="I657" s="595" t="s">
        <v>224</v>
      </c>
      <c r="J657" s="595" t="s">
        <v>223</v>
      </c>
      <c r="K657" s="595" t="s">
        <v>224</v>
      </c>
      <c r="L657" s="595" t="s">
        <v>223</v>
      </c>
      <c r="M657" s="595" t="s">
        <v>224</v>
      </c>
      <c r="N657" s="595" t="s">
        <v>223</v>
      </c>
      <c r="O657" s="595" t="s">
        <v>224</v>
      </c>
      <c r="P657" s="1092"/>
    </row>
    <row r="658" spans="1:22" ht="18.75" x14ac:dyDescent="0.25">
      <c r="A658" s="154">
        <v>1</v>
      </c>
      <c r="B658" s="596">
        <v>0.3125</v>
      </c>
      <c r="C658" s="156">
        <v>0.375</v>
      </c>
      <c r="D658" s="487">
        <v>0.4375</v>
      </c>
      <c r="E658" s="156">
        <v>0.5</v>
      </c>
      <c r="F658" s="440">
        <v>0.5625</v>
      </c>
      <c r="G658" s="597" t="s">
        <v>10</v>
      </c>
      <c r="H658" s="156">
        <v>0.625</v>
      </c>
      <c r="I658" s="156">
        <v>0.6875</v>
      </c>
      <c r="J658" s="156">
        <v>0.75</v>
      </c>
      <c r="K658" s="156">
        <v>0.8125</v>
      </c>
      <c r="L658" s="440">
        <v>0.875</v>
      </c>
      <c r="M658" s="597" t="s">
        <v>11</v>
      </c>
      <c r="N658" s="156"/>
      <c r="O658" s="156"/>
      <c r="P658" s="154">
        <v>8</v>
      </c>
    </row>
    <row r="659" spans="1:22" ht="18.75" x14ac:dyDescent="0.25">
      <c r="A659" s="21">
        <v>2</v>
      </c>
      <c r="B659" s="22"/>
      <c r="C659" s="23">
        <v>0.3125</v>
      </c>
      <c r="D659" s="23">
        <v>0.375</v>
      </c>
      <c r="E659" s="23">
        <v>0.4375</v>
      </c>
      <c r="F659" s="488">
        <v>0.5</v>
      </c>
      <c r="G659" s="598" t="s">
        <v>10</v>
      </c>
      <c r="H659" s="39">
        <v>0.5625</v>
      </c>
      <c r="I659" s="23">
        <v>0.625</v>
      </c>
      <c r="J659" s="23">
        <v>0.6875</v>
      </c>
      <c r="K659" s="23">
        <v>0.75</v>
      </c>
      <c r="L659" s="23">
        <v>0.8125</v>
      </c>
      <c r="M659" s="23">
        <v>0.875</v>
      </c>
      <c r="N659" s="488">
        <v>0.9375</v>
      </c>
      <c r="O659" s="489" t="s">
        <v>11</v>
      </c>
      <c r="P659" s="21">
        <v>9</v>
      </c>
    </row>
    <row r="660" spans="1:22" ht="18.75" x14ac:dyDescent="0.25">
      <c r="A660" s="21">
        <v>3</v>
      </c>
      <c r="B660" s="596">
        <v>0.33333333333333331</v>
      </c>
      <c r="C660" s="156">
        <v>0.39583333333333331</v>
      </c>
      <c r="D660" s="487">
        <v>0.45833333333333331</v>
      </c>
      <c r="E660" s="164">
        <v>0.52083333333333337</v>
      </c>
      <c r="F660" s="164">
        <v>0.58333333333333337</v>
      </c>
      <c r="G660" s="488">
        <v>0.64583333333333337</v>
      </c>
      <c r="H660" s="489" t="s">
        <v>10</v>
      </c>
      <c r="I660" s="156">
        <v>0.70833333333333337</v>
      </c>
      <c r="J660" s="156">
        <v>0.77083333333333337</v>
      </c>
      <c r="K660" s="156">
        <v>0.83333333333333337</v>
      </c>
      <c r="L660" s="488">
        <v>0.89583333333333337</v>
      </c>
      <c r="M660" s="489" t="s">
        <v>11</v>
      </c>
      <c r="N660" s="599"/>
      <c r="O660" s="599"/>
      <c r="P660" s="21">
        <v>8</v>
      </c>
    </row>
    <row r="661" spans="1:22" ht="19.5" thickBot="1" x14ac:dyDescent="0.3">
      <c r="A661" s="40">
        <v>4</v>
      </c>
      <c r="B661" s="261"/>
      <c r="C661" s="42">
        <v>0.33333333333333331</v>
      </c>
      <c r="D661" s="42">
        <v>0.39583333333333331</v>
      </c>
      <c r="E661" s="42">
        <v>0.45833333333333331</v>
      </c>
      <c r="F661" s="415">
        <v>0.52083333333333337</v>
      </c>
      <c r="G661" s="490">
        <v>0.58333333333333337</v>
      </c>
      <c r="H661" s="269" t="s">
        <v>10</v>
      </c>
      <c r="I661" s="42">
        <v>0.64583333333333337</v>
      </c>
      <c r="J661" s="42">
        <v>0.70833333333333337</v>
      </c>
      <c r="K661" s="42">
        <v>0.77083333333333337</v>
      </c>
      <c r="L661" s="42">
        <v>0.83333333333333337</v>
      </c>
      <c r="M661" s="42">
        <v>0.89583333333333337</v>
      </c>
      <c r="N661" s="490">
        <v>0.95833333333333337</v>
      </c>
      <c r="O661" s="600" t="s">
        <v>11</v>
      </c>
      <c r="P661" s="40">
        <v>9</v>
      </c>
    </row>
    <row r="665" spans="1:22" ht="18.75" x14ac:dyDescent="0.3">
      <c r="A665" s="601"/>
      <c r="B665" s="601"/>
      <c r="C665" s="601"/>
      <c r="D665" s="601"/>
      <c r="E665" s="601"/>
      <c r="F665" s="601"/>
      <c r="G665" s="602" t="s">
        <v>225</v>
      </c>
      <c r="H665" s="601"/>
      <c r="I665" s="601"/>
      <c r="J665" s="601"/>
      <c r="K665" s="601"/>
      <c r="L665" s="601"/>
      <c r="M665" s="601"/>
      <c r="N665" s="601"/>
      <c r="O665" s="601"/>
      <c r="P665" s="601"/>
      <c r="Q665" s="601"/>
      <c r="R665" s="601"/>
      <c r="S665" s="601"/>
      <c r="T665" s="601"/>
      <c r="U665" s="601"/>
      <c r="V665" s="601"/>
    </row>
    <row r="666" spans="1:22" ht="18.75" x14ac:dyDescent="0.3">
      <c r="A666" s="601"/>
      <c r="B666" s="601"/>
      <c r="C666" s="601"/>
      <c r="D666" s="601"/>
      <c r="E666" s="601"/>
      <c r="F666" s="601"/>
      <c r="G666" s="5"/>
      <c r="H666" s="602" t="s">
        <v>226</v>
      </c>
      <c r="I666" s="601"/>
      <c r="J666" s="601"/>
      <c r="K666" s="601"/>
      <c r="L666" s="601"/>
      <c r="M666" s="601"/>
      <c r="N666" s="601"/>
      <c r="O666" s="601"/>
      <c r="P666" s="601"/>
      <c r="Q666" s="601"/>
      <c r="R666" s="601"/>
      <c r="S666" s="601"/>
      <c r="T666" s="601"/>
      <c r="U666" s="601"/>
      <c r="V666" s="601"/>
    </row>
    <row r="667" spans="1:22" ht="19.5" thickBot="1" x14ac:dyDescent="0.35">
      <c r="A667" s="602" t="s">
        <v>227</v>
      </c>
      <c r="C667" s="5"/>
      <c r="D667" s="601"/>
      <c r="E667" s="601"/>
      <c r="F667" s="601"/>
      <c r="G667" s="491"/>
      <c r="H667" s="491"/>
      <c r="I667" s="491"/>
      <c r="J667" s="491"/>
      <c r="K667" s="491"/>
      <c r="L667" s="491"/>
      <c r="M667" s="491"/>
      <c r="N667" s="491"/>
      <c r="O667" s="491"/>
      <c r="P667" s="491"/>
      <c r="Q667" s="491"/>
      <c r="R667" s="491"/>
      <c r="S667" s="491"/>
      <c r="T667" s="491"/>
      <c r="U667" s="491"/>
      <c r="V667" s="491"/>
    </row>
    <row r="668" spans="1:22" ht="18.75" x14ac:dyDescent="0.3">
      <c r="A668" s="603" t="s">
        <v>228</v>
      </c>
      <c r="B668" s="604"/>
      <c r="C668" s="605"/>
      <c r="D668" s="1146" t="s">
        <v>229</v>
      </c>
      <c r="E668" s="1146"/>
      <c r="F668" s="1146"/>
      <c r="G668" s="1146"/>
      <c r="H668" s="1146"/>
      <c r="I668" s="1146"/>
      <c r="J668" s="1146"/>
      <c r="K668" s="1146"/>
      <c r="L668" s="1146"/>
      <c r="M668" s="1146"/>
      <c r="N668" s="1146"/>
      <c r="O668" s="1146"/>
      <c r="P668" s="1146"/>
      <c r="Q668" s="1146"/>
      <c r="R668" s="1146"/>
      <c r="S668" s="1146"/>
      <c r="T668" s="1146"/>
      <c r="U668" s="1146"/>
      <c r="V668" s="606" t="s">
        <v>197</v>
      </c>
    </row>
    <row r="669" spans="1:22" ht="18.75" x14ac:dyDescent="0.3">
      <c r="A669" s="563"/>
      <c r="B669" s="607" t="s">
        <v>26</v>
      </c>
      <c r="C669" s="562" t="s">
        <v>230</v>
      </c>
      <c r="D669" s="607" t="s">
        <v>231</v>
      </c>
      <c r="E669" s="562" t="s">
        <v>232</v>
      </c>
      <c r="F669" s="562" t="s">
        <v>231</v>
      </c>
      <c r="G669" s="562" t="s">
        <v>232</v>
      </c>
      <c r="H669" s="562" t="s">
        <v>231</v>
      </c>
      <c r="I669" s="562" t="s">
        <v>232</v>
      </c>
      <c r="J669" s="562" t="s">
        <v>231</v>
      </c>
      <c r="K669" s="562" t="s">
        <v>232</v>
      </c>
      <c r="L669" s="562" t="s">
        <v>231</v>
      </c>
      <c r="M669" s="562" t="s">
        <v>232</v>
      </c>
      <c r="N669" s="562" t="s">
        <v>231</v>
      </c>
      <c r="O669" s="562" t="s">
        <v>232</v>
      </c>
      <c r="P669" s="562" t="s">
        <v>231</v>
      </c>
      <c r="Q669" s="562" t="s">
        <v>232</v>
      </c>
      <c r="R669" s="562" t="s">
        <v>231</v>
      </c>
      <c r="S669" s="562" t="s">
        <v>26</v>
      </c>
      <c r="T669" s="1148"/>
      <c r="U669" s="1157"/>
      <c r="V669" s="608"/>
    </row>
    <row r="670" spans="1:22" ht="18.75" x14ac:dyDescent="0.3">
      <c r="A670" s="563">
        <v>1</v>
      </c>
      <c r="B670" s="607"/>
      <c r="C670" s="566">
        <v>0.25</v>
      </c>
      <c r="D670" s="609">
        <v>0.27083333333333331</v>
      </c>
      <c r="E670" s="566">
        <v>0.31944444444444448</v>
      </c>
      <c r="F670" s="566">
        <v>0.36805555555555558</v>
      </c>
      <c r="G670" s="566">
        <v>0.4201388888888889</v>
      </c>
      <c r="H670" s="566">
        <v>0.46875</v>
      </c>
      <c r="I670" s="1158" t="s">
        <v>233</v>
      </c>
      <c r="J670" s="1159"/>
      <c r="K670" s="566">
        <v>0.5625</v>
      </c>
      <c r="L670" s="566">
        <v>0.61111111111111105</v>
      </c>
      <c r="M670" s="566">
        <v>0.67361111111111116</v>
      </c>
      <c r="N670" s="566">
        <v>0.72222222222222221</v>
      </c>
      <c r="O670" s="566">
        <v>0.77083333333333337</v>
      </c>
      <c r="P670" s="566">
        <v>0.81944444444444453</v>
      </c>
      <c r="Q670" s="610">
        <v>0.86805555555555547</v>
      </c>
      <c r="R670" s="611" t="s">
        <v>234</v>
      </c>
      <c r="S670" s="612"/>
      <c r="T670" s="613"/>
      <c r="U670" s="614"/>
      <c r="V670" s="560" t="s">
        <v>47</v>
      </c>
    </row>
    <row r="671" spans="1:22" ht="18.75" x14ac:dyDescent="0.3">
      <c r="A671" s="563">
        <v>2</v>
      </c>
      <c r="B671" s="607"/>
      <c r="C671" s="566">
        <v>0.2638888888888889</v>
      </c>
      <c r="D671" s="609">
        <v>0.28472222222222221</v>
      </c>
      <c r="E671" s="566">
        <v>0.34027777777777773</v>
      </c>
      <c r="F671" s="566">
        <v>0.3888888888888889</v>
      </c>
      <c r="G671" s="566">
        <v>0.4375</v>
      </c>
      <c r="H671" s="566">
        <v>0.4861111111111111</v>
      </c>
      <c r="I671" s="1158" t="s">
        <v>235</v>
      </c>
      <c r="J671" s="1159"/>
      <c r="K671" s="566">
        <v>0.59375</v>
      </c>
      <c r="L671" s="566">
        <v>0.64236111111111105</v>
      </c>
      <c r="M671" s="566">
        <v>0.69097222222222221</v>
      </c>
      <c r="N671" s="566">
        <v>0.73958333333333337</v>
      </c>
      <c r="O671" s="566">
        <v>0.78819444444444453</v>
      </c>
      <c r="P671" s="566">
        <v>0.83680555555555547</v>
      </c>
      <c r="Q671" s="610">
        <v>0.88541666666666663</v>
      </c>
      <c r="R671" s="611" t="s">
        <v>234</v>
      </c>
      <c r="S671" s="615"/>
      <c r="T671" s="616"/>
      <c r="U671" s="614"/>
      <c r="V671" s="560" t="s">
        <v>47</v>
      </c>
    </row>
    <row r="672" spans="1:22" ht="18.75" x14ac:dyDescent="0.3">
      <c r="A672" s="563">
        <v>3</v>
      </c>
      <c r="B672" s="566">
        <v>0.27083333333333331</v>
      </c>
      <c r="C672" s="562"/>
      <c r="D672" s="566">
        <v>0.3125</v>
      </c>
      <c r="E672" s="566">
        <v>0.3611111111111111</v>
      </c>
      <c r="F672" s="566">
        <v>0.40972222222222227</v>
      </c>
      <c r="G672" s="566">
        <v>0.45833333333333331</v>
      </c>
      <c r="H672" s="566">
        <v>0.50694444444444442</v>
      </c>
      <c r="I672" s="617" t="s">
        <v>236</v>
      </c>
      <c r="J672" s="618"/>
      <c r="K672" s="566">
        <v>0.61458333333333337</v>
      </c>
      <c r="L672" s="566">
        <v>0.66319444444444442</v>
      </c>
      <c r="M672" s="566">
        <v>0.71180555555555547</v>
      </c>
      <c r="N672" s="566">
        <v>0.76041666666666663</v>
      </c>
      <c r="O672" s="566">
        <v>0.80902777777777779</v>
      </c>
      <c r="P672" s="565">
        <v>0.85763888888888884</v>
      </c>
      <c r="Q672" s="615">
        <v>0.89930555555555547</v>
      </c>
      <c r="R672" s="619" t="s">
        <v>234</v>
      </c>
      <c r="S672" s="620"/>
      <c r="T672" s="621"/>
      <c r="U672" s="621"/>
      <c r="V672" s="560">
        <v>12</v>
      </c>
    </row>
    <row r="673" spans="1:22" ht="18.75" x14ac:dyDescent="0.3">
      <c r="A673" s="563">
        <v>4</v>
      </c>
      <c r="B673" s="566">
        <v>0.28472222222222221</v>
      </c>
      <c r="C673" s="562"/>
      <c r="D673" s="566">
        <v>0.33333333333333331</v>
      </c>
      <c r="E673" s="566">
        <v>0.38194444444444442</v>
      </c>
      <c r="F673" s="566">
        <v>0.43055555555555558</v>
      </c>
      <c r="G673" s="617" t="s">
        <v>237</v>
      </c>
      <c r="H673" s="618"/>
      <c r="I673" s="566">
        <v>0.53125</v>
      </c>
      <c r="J673" s="566">
        <v>0.57986111111111105</v>
      </c>
      <c r="K673" s="566">
        <v>0.63541666666666663</v>
      </c>
      <c r="L673" s="566">
        <v>0.68402777777777779</v>
      </c>
      <c r="M673" s="566">
        <v>0.73263888888888884</v>
      </c>
      <c r="N673" s="566">
        <v>0.78125</v>
      </c>
      <c r="O673" s="566">
        <v>0.83333333333333337</v>
      </c>
      <c r="P673" s="565" t="s">
        <v>238</v>
      </c>
      <c r="Q673" s="616">
        <v>0.90277777777777779</v>
      </c>
      <c r="R673" s="622" t="s">
        <v>234</v>
      </c>
      <c r="S673" s="565"/>
      <c r="T673" s="621"/>
      <c r="U673" s="621"/>
      <c r="V673" s="560" t="s">
        <v>47</v>
      </c>
    </row>
    <row r="674" spans="1:22" ht="19.5" thickBot="1" x14ac:dyDescent="0.35">
      <c r="A674" s="567">
        <v>5</v>
      </c>
      <c r="B674" s="623"/>
      <c r="C674" s="624">
        <v>0.30555555555555552</v>
      </c>
      <c r="D674" s="625">
        <v>0.35416666666666669</v>
      </c>
      <c r="E674" s="624">
        <v>0.40277777777777773</v>
      </c>
      <c r="F674" s="624">
        <v>0.4513888888888889</v>
      </c>
      <c r="G674" s="624">
        <v>0.5</v>
      </c>
      <c r="H674" s="624">
        <v>0.54861111111111105</v>
      </c>
      <c r="I674" s="1160" t="s">
        <v>239</v>
      </c>
      <c r="J674" s="1161"/>
      <c r="K674" s="624">
        <v>0.65277777777777779</v>
      </c>
      <c r="L674" s="624">
        <v>0.70138888888888884</v>
      </c>
      <c r="M674" s="624">
        <v>0.75</v>
      </c>
      <c r="N674" s="624">
        <v>0.79861111111111116</v>
      </c>
      <c r="O674" s="626">
        <v>0.85416666666666663</v>
      </c>
      <c r="P674" s="627" t="s">
        <v>234</v>
      </c>
      <c r="Q674" s="625"/>
      <c r="R674" s="628"/>
      <c r="S674" s="629"/>
      <c r="T674" s="1162"/>
      <c r="U674" s="1163"/>
      <c r="V674" s="570" t="s">
        <v>129</v>
      </c>
    </row>
    <row r="676" spans="1:22" ht="19.5" thickBot="1" x14ac:dyDescent="0.35">
      <c r="A676" s="557" t="s">
        <v>240</v>
      </c>
      <c r="C676" s="366"/>
      <c r="D676" s="366"/>
      <c r="E676" s="366"/>
      <c r="F676" s="367"/>
      <c r="G676" s="367"/>
      <c r="H676" s="367"/>
      <c r="I676" s="367"/>
      <c r="J676" s="367"/>
      <c r="K676" s="367"/>
      <c r="L676" s="367"/>
      <c r="M676" s="367"/>
      <c r="N676" s="367"/>
      <c r="O676" s="367"/>
      <c r="P676" s="367"/>
      <c r="Q676" s="367"/>
      <c r="R676" s="367"/>
      <c r="S676" s="367"/>
      <c r="T676" s="367"/>
    </row>
    <row r="677" spans="1:22" ht="18.75" x14ac:dyDescent="0.3">
      <c r="A677" s="630" t="s">
        <v>228</v>
      </c>
      <c r="B677" s="1146" t="s">
        <v>241</v>
      </c>
      <c r="C677" s="1146"/>
      <c r="D677" s="1146"/>
      <c r="E677" s="1146"/>
      <c r="F677" s="1146"/>
      <c r="G677" s="1146"/>
      <c r="H677" s="1146"/>
      <c r="I677" s="1146"/>
      <c r="J677" s="1146"/>
      <c r="K677" s="1146"/>
      <c r="L677" s="1146"/>
      <c r="M677" s="1146"/>
      <c r="N677" s="1146"/>
      <c r="O677" s="1146"/>
      <c r="P677" s="1146"/>
      <c r="Q677" s="1146"/>
      <c r="R677" s="1146"/>
      <c r="S677" s="1156"/>
      <c r="T677" s="367"/>
    </row>
    <row r="678" spans="1:22" ht="18.75" x14ac:dyDescent="0.3">
      <c r="A678" s="563"/>
      <c r="B678" s="562" t="s">
        <v>231</v>
      </c>
      <c r="C678" s="562" t="s">
        <v>232</v>
      </c>
      <c r="D678" s="562" t="s">
        <v>231</v>
      </c>
      <c r="E678" s="562" t="s">
        <v>232</v>
      </c>
      <c r="F678" s="562" t="s">
        <v>231</v>
      </c>
      <c r="G678" s="562" t="s">
        <v>232</v>
      </c>
      <c r="H678" s="562" t="s">
        <v>231</v>
      </c>
      <c r="I678" s="562" t="s">
        <v>232</v>
      </c>
      <c r="J678" s="562" t="s">
        <v>231</v>
      </c>
      <c r="K678" s="562" t="s">
        <v>232</v>
      </c>
      <c r="L678" s="562" t="s">
        <v>231</v>
      </c>
      <c r="M678" s="562" t="s">
        <v>232</v>
      </c>
      <c r="N678" s="562" t="s">
        <v>231</v>
      </c>
      <c r="O678" s="562" t="s">
        <v>232</v>
      </c>
      <c r="P678" s="562" t="s">
        <v>231</v>
      </c>
      <c r="Q678" s="631" t="s">
        <v>242</v>
      </c>
      <c r="R678" s="607"/>
      <c r="S678" s="560" t="s">
        <v>197</v>
      </c>
      <c r="T678" s="406"/>
    </row>
    <row r="679" spans="1:22" ht="18.75" x14ac:dyDescent="0.3">
      <c r="A679" s="563">
        <v>1</v>
      </c>
      <c r="B679" s="566">
        <v>0.27083333333333331</v>
      </c>
      <c r="C679" s="566">
        <v>0.31944444444444448</v>
      </c>
      <c r="D679" s="566">
        <v>0.36805555555555558</v>
      </c>
      <c r="E679" s="566">
        <v>0.41666666666666669</v>
      </c>
      <c r="F679" s="566">
        <v>0.46527777777777773</v>
      </c>
      <c r="G679" s="1150" t="s">
        <v>243</v>
      </c>
      <c r="H679" s="1151"/>
      <c r="I679" s="566">
        <v>0.55555555555555558</v>
      </c>
      <c r="J679" s="566">
        <v>0.60416666666666663</v>
      </c>
      <c r="K679" s="566">
        <v>0.66666666666666663</v>
      </c>
      <c r="L679" s="566">
        <v>0.71527777777777779</v>
      </c>
      <c r="M679" s="566">
        <v>0.76388888888888884</v>
      </c>
      <c r="N679" s="566">
        <v>0.8125</v>
      </c>
      <c r="O679" s="1152" t="s">
        <v>244</v>
      </c>
      <c r="P679" s="1153"/>
      <c r="Q679" s="631"/>
      <c r="R679" s="607"/>
      <c r="S679" s="632">
        <v>11</v>
      </c>
      <c r="T679" s="406"/>
    </row>
    <row r="680" spans="1:22" ht="18.75" x14ac:dyDescent="0.3">
      <c r="A680" s="563">
        <v>2</v>
      </c>
      <c r="B680" s="566"/>
      <c r="C680" s="566">
        <v>0.27083333333333331</v>
      </c>
      <c r="D680" s="566">
        <v>0.31944444444444448</v>
      </c>
      <c r="E680" s="566">
        <v>0.36805555555555558</v>
      </c>
      <c r="F680" s="566">
        <v>0.41666666666666669</v>
      </c>
      <c r="G680" s="1150" t="s">
        <v>245</v>
      </c>
      <c r="H680" s="1151"/>
      <c r="I680" s="566">
        <v>0.52083333333333337</v>
      </c>
      <c r="J680" s="566">
        <v>0.56944444444444442</v>
      </c>
      <c r="K680" s="566">
        <v>0.61805555555555558</v>
      </c>
      <c r="L680" s="566">
        <v>0.66666666666666663</v>
      </c>
      <c r="M680" s="566">
        <v>0.71527777777777779</v>
      </c>
      <c r="N680" s="566">
        <v>0.76388888888888884</v>
      </c>
      <c r="O680" s="566">
        <v>0.8125</v>
      </c>
      <c r="P680" s="566">
        <v>0.86111111111111116</v>
      </c>
      <c r="Q680" s="633" t="s">
        <v>246</v>
      </c>
      <c r="R680" s="609"/>
      <c r="S680" s="632" t="s">
        <v>47</v>
      </c>
      <c r="T680" s="406"/>
    </row>
    <row r="681" spans="1:22" ht="18.75" x14ac:dyDescent="0.3">
      <c r="A681" s="563">
        <v>3</v>
      </c>
      <c r="B681" s="562"/>
      <c r="C681" s="566">
        <v>0.2951388888888889</v>
      </c>
      <c r="D681" s="566">
        <v>0.34722222222222227</v>
      </c>
      <c r="E681" s="566">
        <v>0.3923611111111111</v>
      </c>
      <c r="F681" s="566">
        <v>0.44097222222222227</v>
      </c>
      <c r="G681" s="566">
        <v>0.48958333333333331</v>
      </c>
      <c r="H681" s="566">
        <v>0.53819444444444442</v>
      </c>
      <c r="I681" s="1150" t="s">
        <v>247</v>
      </c>
      <c r="J681" s="1151"/>
      <c r="K681" s="566">
        <v>0.64236111111111105</v>
      </c>
      <c r="L681" s="566">
        <v>0.69097222222222221</v>
      </c>
      <c r="M681" s="566">
        <v>0.73958333333333337</v>
      </c>
      <c r="N681" s="566">
        <v>0.78819444444444453</v>
      </c>
      <c r="O681" s="566">
        <v>0.83680555555555547</v>
      </c>
      <c r="P681" s="566">
        <v>0.87847222222222221</v>
      </c>
      <c r="Q681" s="633" t="s">
        <v>248</v>
      </c>
      <c r="R681" s="609"/>
      <c r="S681" s="632" t="s">
        <v>47</v>
      </c>
      <c r="T681" s="406"/>
    </row>
    <row r="682" spans="1:22" ht="19.5" thickBot="1" x14ac:dyDescent="0.35">
      <c r="A682" s="567">
        <v>4</v>
      </c>
      <c r="B682" s="624">
        <v>0.2951388888888889</v>
      </c>
      <c r="C682" s="624">
        <v>0.34375</v>
      </c>
      <c r="D682" s="624">
        <v>0.3923611111111111</v>
      </c>
      <c r="E682" s="624">
        <v>0.44097222222222227</v>
      </c>
      <c r="F682" s="624">
        <v>0.48958333333333331</v>
      </c>
      <c r="G682" s="1136" t="s">
        <v>249</v>
      </c>
      <c r="H682" s="1137"/>
      <c r="I682" s="624">
        <v>0.59027777777777779</v>
      </c>
      <c r="J682" s="624">
        <v>0.63888888888888895</v>
      </c>
      <c r="K682" s="624">
        <v>0.69097222222222221</v>
      </c>
      <c r="L682" s="624">
        <v>0.73958333333333337</v>
      </c>
      <c r="M682" s="624">
        <v>0.78819444444444453</v>
      </c>
      <c r="N682" s="624">
        <v>0.83680555555555547</v>
      </c>
      <c r="O682" s="1138" t="s">
        <v>250</v>
      </c>
      <c r="P682" s="1139"/>
      <c r="Q682" s="634"/>
      <c r="R682" s="623"/>
      <c r="S682" s="635">
        <v>11</v>
      </c>
      <c r="T682" s="406"/>
    </row>
    <row r="683" spans="1:22" ht="18.75" x14ac:dyDescent="0.3">
      <c r="A683" s="408"/>
      <c r="B683" s="408"/>
      <c r="C683" s="408"/>
      <c r="D683" s="408"/>
      <c r="E683" s="408"/>
      <c r="F683" s="408"/>
      <c r="G683" s="408"/>
      <c r="H683" s="408"/>
      <c r="I683" s="408"/>
      <c r="J683" s="408"/>
      <c r="K683" s="408"/>
      <c r="L683" s="408"/>
      <c r="M683" s="408"/>
      <c r="N683" s="408"/>
      <c r="O683" s="408"/>
      <c r="P683" s="408"/>
      <c r="Q683" s="408"/>
      <c r="R683" s="408"/>
      <c r="S683" s="408"/>
      <c r="T683" s="408"/>
    </row>
    <row r="684" spans="1:22" ht="19.5" thickBot="1" x14ac:dyDescent="0.35">
      <c r="A684" s="557" t="s">
        <v>251</v>
      </c>
      <c r="B684" s="303"/>
      <c r="C684" s="303"/>
      <c r="D684" s="367"/>
      <c r="E684" s="367"/>
      <c r="F684" s="367"/>
      <c r="G684" s="367"/>
      <c r="H684" s="367"/>
      <c r="I684" s="367"/>
      <c r="J684" s="367"/>
      <c r="K684" s="367"/>
      <c r="L684" s="367"/>
      <c r="M684" s="367"/>
      <c r="N684" s="367"/>
      <c r="O684" s="367"/>
      <c r="P684" s="367"/>
      <c r="Q684" s="367"/>
      <c r="R684" s="367"/>
      <c r="S684" s="367"/>
      <c r="T684" s="367"/>
    </row>
    <row r="685" spans="1:22" ht="18.75" x14ac:dyDescent="0.3">
      <c r="A685" s="630" t="s">
        <v>228</v>
      </c>
      <c r="B685" s="1145" t="s">
        <v>252</v>
      </c>
      <c r="C685" s="1146"/>
      <c r="D685" s="1146"/>
      <c r="E685" s="1146"/>
      <c r="F685" s="1146"/>
      <c r="G685" s="1146"/>
      <c r="H685" s="1146"/>
      <c r="I685" s="1146"/>
      <c r="J685" s="1146"/>
      <c r="K685" s="1146"/>
      <c r="L685" s="1146"/>
      <c r="M685" s="1146"/>
      <c r="N685" s="1146"/>
      <c r="O685" s="1146"/>
      <c r="P685" s="1146"/>
      <c r="Q685" s="1146"/>
      <c r="R685" s="1146"/>
      <c r="S685" s="1147"/>
      <c r="T685" s="636"/>
    </row>
    <row r="686" spans="1:22" ht="18.75" x14ac:dyDescent="0.3">
      <c r="A686" s="637"/>
      <c r="B686" s="563" t="s">
        <v>231</v>
      </c>
      <c r="C686" s="562" t="s">
        <v>232</v>
      </c>
      <c r="D686" s="562" t="s">
        <v>231</v>
      </c>
      <c r="E686" s="562" t="s">
        <v>232</v>
      </c>
      <c r="F686" s="562" t="s">
        <v>231</v>
      </c>
      <c r="G686" s="562" t="s">
        <v>232</v>
      </c>
      <c r="H686" s="562" t="s">
        <v>231</v>
      </c>
      <c r="I686" s="562" t="s">
        <v>232</v>
      </c>
      <c r="J686" s="562" t="s">
        <v>231</v>
      </c>
      <c r="K686" s="562" t="s">
        <v>232</v>
      </c>
      <c r="L686" s="562" t="s">
        <v>231</v>
      </c>
      <c r="M686" s="562" t="s">
        <v>232</v>
      </c>
      <c r="N686" s="562" t="s">
        <v>231</v>
      </c>
      <c r="O686" s="562" t="s">
        <v>232</v>
      </c>
      <c r="P686" s="562" t="s">
        <v>253</v>
      </c>
      <c r="Q686" s="562" t="s">
        <v>254</v>
      </c>
      <c r="R686" s="562"/>
      <c r="S686" s="1148" t="s">
        <v>255</v>
      </c>
      <c r="T686" s="1149"/>
    </row>
    <row r="687" spans="1:22" ht="18.75" x14ac:dyDescent="0.3">
      <c r="A687" s="637">
        <v>1</v>
      </c>
      <c r="B687" s="638">
        <v>0.3125</v>
      </c>
      <c r="C687" s="566">
        <v>0.3611111111111111</v>
      </c>
      <c r="D687" s="566">
        <v>0.40972222222222227</v>
      </c>
      <c r="E687" s="566">
        <v>0.46527777777777773</v>
      </c>
      <c r="F687" s="566">
        <v>0.51388888888888895</v>
      </c>
      <c r="G687" s="1150" t="s">
        <v>256</v>
      </c>
      <c r="H687" s="1151"/>
      <c r="I687" s="566">
        <v>0.60416666666666663</v>
      </c>
      <c r="J687" s="566">
        <v>0.65277777777777779</v>
      </c>
      <c r="K687" s="566">
        <v>0.70833333333333337</v>
      </c>
      <c r="L687" s="566">
        <v>0.76388888888888884</v>
      </c>
      <c r="M687" s="566">
        <v>0.81944444444444453</v>
      </c>
      <c r="N687" s="566">
        <v>0.86805555555555547</v>
      </c>
      <c r="O687" s="1152" t="s">
        <v>257</v>
      </c>
      <c r="P687" s="1153"/>
      <c r="Q687" s="631"/>
      <c r="R687" s="607"/>
      <c r="S687" s="1148">
        <v>11</v>
      </c>
      <c r="T687" s="1149"/>
    </row>
    <row r="688" spans="1:22" ht="18.75" x14ac:dyDescent="0.3">
      <c r="A688" s="637">
        <v>2</v>
      </c>
      <c r="B688" s="638"/>
      <c r="C688" s="566">
        <v>0.29166666666666669</v>
      </c>
      <c r="D688" s="566">
        <v>0.34722222222222227</v>
      </c>
      <c r="E688" s="566">
        <v>0.39583333333333331</v>
      </c>
      <c r="F688" s="566">
        <v>0.44444444444444442</v>
      </c>
      <c r="G688" s="566">
        <v>0.50694444444444442</v>
      </c>
      <c r="H688" s="566">
        <v>0.55555555555555558</v>
      </c>
      <c r="I688" s="1150" t="s">
        <v>198</v>
      </c>
      <c r="J688" s="1151"/>
      <c r="K688" s="566">
        <v>0.64583333333333337</v>
      </c>
      <c r="L688" s="566">
        <v>0.69444444444444453</v>
      </c>
      <c r="M688" s="566">
        <v>0.74305555555555547</v>
      </c>
      <c r="N688" s="566">
        <v>0.79166666666666663</v>
      </c>
      <c r="O688" s="566">
        <v>0.84027777777777779</v>
      </c>
      <c r="P688" s="566">
        <v>0.88194444444444453</v>
      </c>
      <c r="Q688" s="633" t="s">
        <v>257</v>
      </c>
      <c r="R688" s="609"/>
      <c r="S688" s="1154" t="s">
        <v>47</v>
      </c>
      <c r="T688" s="1155"/>
    </row>
    <row r="689" spans="1:20" ht="19.5" thickBot="1" x14ac:dyDescent="0.35">
      <c r="A689" s="639">
        <v>3</v>
      </c>
      <c r="B689" s="567"/>
      <c r="C689" s="624">
        <v>0.3263888888888889</v>
      </c>
      <c r="D689" s="624">
        <v>0.375</v>
      </c>
      <c r="E689" s="624">
        <v>0.43055555555555558</v>
      </c>
      <c r="F689" s="624">
        <v>0.47916666666666669</v>
      </c>
      <c r="G689" s="1136" t="s">
        <v>258</v>
      </c>
      <c r="H689" s="1137"/>
      <c r="I689" s="624">
        <v>0.5625</v>
      </c>
      <c r="J689" s="624">
        <v>0.61111111111111105</v>
      </c>
      <c r="K689" s="624">
        <v>0.68055555555555547</v>
      </c>
      <c r="L689" s="624">
        <v>0.72916666666666663</v>
      </c>
      <c r="M689" s="624">
        <v>0.77777777777777779</v>
      </c>
      <c r="N689" s="624">
        <v>0.83333333333333337</v>
      </c>
      <c r="O689" s="1138" t="s">
        <v>259</v>
      </c>
      <c r="P689" s="1139"/>
      <c r="Q689" s="626"/>
      <c r="R689" s="625"/>
      <c r="S689" s="1140">
        <v>10</v>
      </c>
      <c r="T689" s="1141"/>
    </row>
    <row r="693" spans="1:20" ht="15.75" x14ac:dyDescent="0.25">
      <c r="A693" s="640"/>
      <c r="B693" s="640"/>
      <c r="C693" s="1142" t="s">
        <v>260</v>
      </c>
      <c r="D693" s="1142"/>
      <c r="E693" s="1142"/>
      <c r="F693" s="1142"/>
      <c r="G693" s="1142"/>
      <c r="H693" s="1142"/>
      <c r="I693" s="1142"/>
      <c r="J693" s="1142"/>
      <c r="K693" s="1142"/>
      <c r="L693" s="1142"/>
      <c r="M693" s="1142"/>
      <c r="N693" s="1142"/>
      <c r="O693" s="1142"/>
      <c r="P693" s="1142"/>
      <c r="Q693" s="1142"/>
      <c r="R693" s="1142"/>
      <c r="S693" s="1142"/>
      <c r="T693" s="373"/>
    </row>
    <row r="694" spans="1:20" ht="15.75" x14ac:dyDescent="0.25">
      <c r="A694" s="640"/>
      <c r="B694" s="640"/>
      <c r="C694" s="1142" t="s">
        <v>261</v>
      </c>
      <c r="D694" s="1142"/>
      <c r="E694" s="1142"/>
      <c r="F694" s="1142"/>
      <c r="G694" s="1142"/>
      <c r="H694" s="1142"/>
      <c r="I694" s="1142"/>
      <c r="J694" s="1142"/>
      <c r="K694" s="1142"/>
      <c r="L694" s="1142"/>
      <c r="M694" s="1142"/>
      <c r="N694" s="1142"/>
      <c r="O694" s="1142"/>
      <c r="P694" s="1142"/>
      <c r="Q694" s="1142"/>
      <c r="R694" s="1142"/>
      <c r="S694" s="1142"/>
      <c r="T694" s="373"/>
    </row>
    <row r="695" spans="1:20" ht="16.5" thickBot="1" x14ac:dyDescent="0.3">
      <c r="A695" s="641" t="s">
        <v>227</v>
      </c>
      <c r="C695" s="641"/>
      <c r="D695" s="640"/>
      <c r="E695" s="640"/>
      <c r="F695" s="640"/>
      <c r="G695" s="641"/>
      <c r="H695" s="641"/>
      <c r="I695" s="641"/>
      <c r="J695" s="641"/>
      <c r="K695" s="641"/>
      <c r="L695" s="641"/>
      <c r="M695" s="641"/>
      <c r="N695" s="641"/>
      <c r="O695" s="641"/>
      <c r="P695" s="641"/>
      <c r="Q695" s="641"/>
      <c r="R695" s="641"/>
      <c r="S695" s="641"/>
      <c r="T695" s="641"/>
    </row>
    <row r="696" spans="1:20" ht="16.5" thickBot="1" x14ac:dyDescent="0.3">
      <c r="A696" s="642" t="s">
        <v>228</v>
      </c>
      <c r="B696" s="1143" t="s">
        <v>262</v>
      </c>
      <c r="C696" s="1143"/>
      <c r="D696" s="1143"/>
      <c r="E696" s="1143"/>
      <c r="F696" s="1143"/>
      <c r="G696" s="1143"/>
      <c r="H696" s="1143"/>
      <c r="I696" s="1143"/>
      <c r="J696" s="1143"/>
      <c r="K696" s="1143"/>
      <c r="L696" s="1143"/>
      <c r="M696" s="1143"/>
      <c r="N696" s="1143"/>
      <c r="O696" s="1143"/>
      <c r="P696" s="1143"/>
      <c r="Q696" s="1143"/>
      <c r="R696" s="1143"/>
      <c r="S696" s="1143"/>
      <c r="T696" s="1144"/>
    </row>
    <row r="697" spans="1:20" ht="15.75" x14ac:dyDescent="0.25">
      <c r="A697" s="643"/>
      <c r="B697" s="644" t="s">
        <v>62</v>
      </c>
      <c r="C697" s="644" t="s">
        <v>26</v>
      </c>
      <c r="D697" s="644" t="s">
        <v>128</v>
      </c>
      <c r="E697" s="644" t="s">
        <v>26</v>
      </c>
      <c r="F697" s="644" t="s">
        <v>128</v>
      </c>
      <c r="G697" s="644" t="s">
        <v>26</v>
      </c>
      <c r="H697" s="644" t="s">
        <v>128</v>
      </c>
      <c r="I697" s="644" t="s">
        <v>26</v>
      </c>
      <c r="J697" s="644" t="s">
        <v>128</v>
      </c>
      <c r="K697" s="644" t="s">
        <v>26</v>
      </c>
      <c r="L697" s="644" t="s">
        <v>128</v>
      </c>
      <c r="M697" s="644" t="s">
        <v>26</v>
      </c>
      <c r="N697" s="644" t="s">
        <v>128</v>
      </c>
      <c r="O697" s="644" t="s">
        <v>26</v>
      </c>
      <c r="P697" s="644" t="s">
        <v>62</v>
      </c>
      <c r="Q697" s="644"/>
      <c r="R697" s="644"/>
      <c r="S697" s="645" t="s">
        <v>263</v>
      </c>
      <c r="T697" s="646"/>
    </row>
    <row r="698" spans="1:20" ht="15.75" x14ac:dyDescent="0.25">
      <c r="A698" s="647">
        <v>1</v>
      </c>
      <c r="B698" s="648">
        <v>0.2638888888888889</v>
      </c>
      <c r="C698" s="648"/>
      <c r="D698" s="649">
        <v>0.29166666666666669</v>
      </c>
      <c r="E698" s="649">
        <v>0.34722222222222227</v>
      </c>
      <c r="F698" s="649">
        <v>0.40625</v>
      </c>
      <c r="G698" s="1130" t="s">
        <v>264</v>
      </c>
      <c r="H698" s="1130"/>
      <c r="I698" s="649">
        <v>0.48958333333333331</v>
      </c>
      <c r="J698" s="649">
        <v>0.54166666666666663</v>
      </c>
      <c r="K698" s="649">
        <v>0.64583333333333337</v>
      </c>
      <c r="L698" s="649">
        <v>0.69791666666666663</v>
      </c>
      <c r="M698" s="649">
        <v>0.76388888888888884</v>
      </c>
      <c r="N698" s="649">
        <v>0.82291666666666663</v>
      </c>
      <c r="O698" s="650" t="s">
        <v>265</v>
      </c>
      <c r="P698" s="649"/>
      <c r="Q698" s="649"/>
      <c r="R698" s="649"/>
      <c r="S698" s="1131" t="s">
        <v>129</v>
      </c>
      <c r="T698" s="1132"/>
    </row>
    <row r="699" spans="1:20" ht="15.75" x14ac:dyDescent="0.25">
      <c r="A699" s="647">
        <v>2</v>
      </c>
      <c r="B699" s="649"/>
      <c r="C699" s="649">
        <v>0.29166666666666669</v>
      </c>
      <c r="D699" s="649">
        <v>0.33333333333333331</v>
      </c>
      <c r="E699" s="649">
        <v>0.3888888888888889</v>
      </c>
      <c r="F699" s="649">
        <v>0.44791666666666669</v>
      </c>
      <c r="G699" s="1130" t="s">
        <v>258</v>
      </c>
      <c r="H699" s="1130"/>
      <c r="I699" s="649">
        <v>0.57291666666666663</v>
      </c>
      <c r="J699" s="649">
        <v>0.61458333333333337</v>
      </c>
      <c r="K699" s="649">
        <v>0.72222222222222221</v>
      </c>
      <c r="L699" s="649">
        <v>0.77777777777777779</v>
      </c>
      <c r="M699" s="649">
        <v>0.81944444444444453</v>
      </c>
      <c r="N699" s="651">
        <v>0.86111111111111116</v>
      </c>
      <c r="O699" s="652"/>
      <c r="P699" s="652" t="s">
        <v>266</v>
      </c>
      <c r="Q699" s="651"/>
      <c r="R699" s="651"/>
      <c r="S699" s="1131" t="s">
        <v>129</v>
      </c>
      <c r="T699" s="1132"/>
    </row>
    <row r="700" spans="1:20" ht="16.5" thickBot="1" x14ac:dyDescent="0.3">
      <c r="A700" s="653">
        <v>3</v>
      </c>
      <c r="B700" s="654">
        <v>0.24305555555555555</v>
      </c>
      <c r="C700" s="654"/>
      <c r="D700" s="654">
        <v>0.27777777777777779</v>
      </c>
      <c r="E700" s="654">
        <v>0.32291666666666669</v>
      </c>
      <c r="F700" s="654">
        <v>0.375</v>
      </c>
      <c r="G700" s="654">
        <v>0.44791666666666669</v>
      </c>
      <c r="H700" s="654">
        <v>0.48958333333333331</v>
      </c>
      <c r="I700" s="1133" t="s">
        <v>267</v>
      </c>
      <c r="J700" s="1133"/>
      <c r="K700" s="654">
        <v>0.67708333333333337</v>
      </c>
      <c r="L700" s="654">
        <v>0.73958333333333337</v>
      </c>
      <c r="M700" s="654">
        <v>0.78472222222222221</v>
      </c>
      <c r="N700" s="654">
        <v>0.84375</v>
      </c>
      <c r="O700" s="655" t="s">
        <v>268</v>
      </c>
      <c r="P700" s="654"/>
      <c r="Q700" s="654"/>
      <c r="R700" s="654"/>
      <c r="S700" s="1134" t="s">
        <v>129</v>
      </c>
      <c r="T700" s="1135"/>
    </row>
    <row r="701" spans="1:20" ht="15.75" x14ac:dyDescent="0.25">
      <c r="A701" s="656"/>
      <c r="B701" s="656"/>
      <c r="C701" s="656"/>
      <c r="D701" s="656"/>
      <c r="E701" s="656"/>
      <c r="F701" s="656"/>
      <c r="G701" s="656"/>
      <c r="H701" s="656"/>
      <c r="I701" s="656"/>
      <c r="J701" s="656"/>
      <c r="K701" s="656"/>
      <c r="L701" s="656"/>
      <c r="M701" s="656"/>
      <c r="N701" s="656"/>
      <c r="O701" s="656"/>
      <c r="P701" s="656"/>
      <c r="Q701" s="656"/>
      <c r="R701" s="656"/>
      <c r="S701" s="373"/>
      <c r="T701" s="373"/>
    </row>
    <row r="702" spans="1:20" ht="16.5" thickBot="1" x14ac:dyDescent="0.3">
      <c r="A702" s="662" t="s">
        <v>195</v>
      </c>
      <c r="C702" s="657"/>
      <c r="D702" s="657"/>
      <c r="E702" s="657"/>
      <c r="F702" s="657"/>
      <c r="G702" s="657"/>
      <c r="H702" s="657"/>
      <c r="I702" s="657"/>
      <c r="J702" s="657"/>
      <c r="K702" s="657"/>
      <c r="L702" s="657"/>
      <c r="M702" s="657"/>
      <c r="N702" s="657"/>
      <c r="O702" s="657"/>
      <c r="P702" s="657"/>
      <c r="Q702" s="657"/>
      <c r="R702" s="657"/>
      <c r="S702" s="373"/>
      <c r="T702" s="373"/>
    </row>
    <row r="703" spans="1:20" ht="15.75" x14ac:dyDescent="0.25">
      <c r="A703" s="658" t="s">
        <v>228</v>
      </c>
      <c r="B703" s="1114" t="s">
        <v>262</v>
      </c>
      <c r="C703" s="1114"/>
      <c r="D703" s="1114"/>
      <c r="E703" s="1114"/>
      <c r="F703" s="1114"/>
      <c r="G703" s="1114"/>
      <c r="H703" s="1114"/>
      <c r="I703" s="1114"/>
      <c r="J703" s="1114"/>
      <c r="K703" s="1114"/>
      <c r="L703" s="1114"/>
      <c r="M703" s="1114"/>
      <c r="N703" s="1114"/>
      <c r="O703" s="1114"/>
      <c r="P703" s="1114"/>
      <c r="Q703" s="1114"/>
      <c r="R703" s="1115"/>
      <c r="S703" s="373"/>
      <c r="T703" s="373"/>
    </row>
    <row r="704" spans="1:20" ht="15.75" x14ac:dyDescent="0.25">
      <c r="A704" s="647"/>
      <c r="B704" s="659" t="s">
        <v>26</v>
      </c>
      <c r="C704" s="659" t="s">
        <v>128</v>
      </c>
      <c r="D704" s="659" t="s">
        <v>26</v>
      </c>
      <c r="E704" s="659" t="s">
        <v>128</v>
      </c>
      <c r="F704" s="659" t="s">
        <v>26</v>
      </c>
      <c r="G704" s="659" t="s">
        <v>128</v>
      </c>
      <c r="H704" s="659" t="s">
        <v>26</v>
      </c>
      <c r="I704" s="659" t="s">
        <v>128</v>
      </c>
      <c r="J704" s="659" t="s">
        <v>26</v>
      </c>
      <c r="K704" s="659" t="s">
        <v>128</v>
      </c>
      <c r="L704" s="659" t="s">
        <v>26</v>
      </c>
      <c r="M704" s="659" t="s">
        <v>128</v>
      </c>
      <c r="N704" s="660" t="s">
        <v>26</v>
      </c>
      <c r="O704" s="660"/>
      <c r="P704" s="660"/>
      <c r="Q704" s="1116" t="s">
        <v>54</v>
      </c>
      <c r="R704" s="1117"/>
      <c r="S704" s="373"/>
      <c r="T704" s="373"/>
    </row>
    <row r="705" spans="1:20" ht="31.5" x14ac:dyDescent="0.25">
      <c r="A705" s="647">
        <v>1</v>
      </c>
      <c r="B705" s="648" t="s">
        <v>269</v>
      </c>
      <c r="C705" s="649">
        <v>0.3125</v>
      </c>
      <c r="D705" s="649">
        <v>0.36458333333333331</v>
      </c>
      <c r="E705" s="649">
        <v>0.41666666666666669</v>
      </c>
      <c r="F705" s="1118" t="s">
        <v>270</v>
      </c>
      <c r="G705" s="1119"/>
      <c r="H705" s="649">
        <v>0.5</v>
      </c>
      <c r="I705" s="649">
        <v>0.54166666666666663</v>
      </c>
      <c r="J705" s="649">
        <v>0.64583333333333337</v>
      </c>
      <c r="K705" s="649">
        <v>0.69791666666666663</v>
      </c>
      <c r="L705" s="649">
        <v>0.78125</v>
      </c>
      <c r="M705" s="649">
        <v>0.82291666666666663</v>
      </c>
      <c r="N705" s="1120" t="s">
        <v>271</v>
      </c>
      <c r="O705" s="1121"/>
      <c r="P705" s="1122"/>
      <c r="Q705" s="1116" t="s">
        <v>129</v>
      </c>
      <c r="R705" s="1117"/>
      <c r="S705" s="373"/>
      <c r="T705" s="373"/>
    </row>
    <row r="706" spans="1:20" ht="16.5" thickBot="1" x14ac:dyDescent="0.3">
      <c r="A706" s="653">
        <v>2</v>
      </c>
      <c r="B706" s="654">
        <v>0.42708333333333331</v>
      </c>
      <c r="C706" s="654">
        <v>0.46875</v>
      </c>
      <c r="D706" s="1123" t="s">
        <v>272</v>
      </c>
      <c r="E706" s="1124"/>
      <c r="F706" s="661">
        <v>0.59375</v>
      </c>
      <c r="G706" s="661">
        <v>0.63541666666666663</v>
      </c>
      <c r="H706" s="654">
        <v>0.72222222222222221</v>
      </c>
      <c r="I706" s="654">
        <v>0.76388888888888884</v>
      </c>
      <c r="J706" s="654">
        <v>0.80555555555555547</v>
      </c>
      <c r="K706" s="654">
        <v>0.84722222222222221</v>
      </c>
      <c r="L706" s="1125" t="s">
        <v>273</v>
      </c>
      <c r="M706" s="1126"/>
      <c r="N706" s="1126"/>
      <c r="O706" s="1126"/>
      <c r="P706" s="1127"/>
      <c r="Q706" s="1128" t="s">
        <v>274</v>
      </c>
      <c r="R706" s="1129"/>
      <c r="S706" s="373"/>
      <c r="T706" s="373"/>
    </row>
  </sheetData>
  <mergeCells count="370">
    <mergeCell ref="A49:A50"/>
    <mergeCell ref="B49:V49"/>
    <mergeCell ref="W49:W50"/>
    <mergeCell ref="X49:X50"/>
    <mergeCell ref="B433:T433"/>
    <mergeCell ref="U433:U434"/>
    <mergeCell ref="A423:U423"/>
    <mergeCell ref="A226:A227"/>
    <mergeCell ref="B226:Q226"/>
    <mergeCell ref="A230:A231"/>
    <mergeCell ref="B230:O230"/>
    <mergeCell ref="P230:P231"/>
    <mergeCell ref="H274:I274"/>
    <mergeCell ref="I275:J275"/>
    <mergeCell ref="H276:I276"/>
    <mergeCell ref="L268:M268"/>
    <mergeCell ref="I269:J269"/>
    <mergeCell ref="L270:M270"/>
    <mergeCell ref="I271:J271"/>
    <mergeCell ref="K272:L272"/>
    <mergeCell ref="I273:J273"/>
    <mergeCell ref="A307:Q307"/>
    <mergeCell ref="A253:A254"/>
    <mergeCell ref="B253:R253"/>
    <mergeCell ref="S253:S254"/>
    <mergeCell ref="T253:T254"/>
    <mergeCell ref="A238:T238"/>
    <mergeCell ref="A239:T239"/>
    <mergeCell ref="A29:A30"/>
    <mergeCell ref="B29:T29"/>
    <mergeCell ref="B204:Q204"/>
    <mergeCell ref="A208:A209"/>
    <mergeCell ref="K208:K209"/>
    <mergeCell ref="A191:Q191"/>
    <mergeCell ref="A192:Q192"/>
    <mergeCell ref="A194:A195"/>
    <mergeCell ref="B194:Q194"/>
    <mergeCell ref="A198:A199"/>
    <mergeCell ref="L198:L199"/>
    <mergeCell ref="A204:A205"/>
    <mergeCell ref="A96:A97"/>
    <mergeCell ref="J68:K68"/>
    <mergeCell ref="L64:M64"/>
    <mergeCell ref="K65:L65"/>
    <mergeCell ref="J66:K66"/>
    <mergeCell ref="I67:J67"/>
    <mergeCell ref="I56:J56"/>
    <mergeCell ref="H57:I57"/>
    <mergeCell ref="I58:J58"/>
    <mergeCell ref="G59:H59"/>
    <mergeCell ref="A62:A63"/>
    <mergeCell ref="B62:V62"/>
    <mergeCell ref="Z146:Z147"/>
    <mergeCell ref="A118:A119"/>
    <mergeCell ref="B118:Q118"/>
    <mergeCell ref="R118:R119"/>
    <mergeCell ref="A93:A94"/>
    <mergeCell ref="B93:W93"/>
    <mergeCell ref="X93:X94"/>
    <mergeCell ref="A34:A35"/>
    <mergeCell ref="U34:U35"/>
    <mergeCell ref="B36:F36"/>
    <mergeCell ref="N36:T36"/>
    <mergeCell ref="B40:D40"/>
    <mergeCell ref="L40:T40"/>
    <mergeCell ref="W96:W97"/>
    <mergeCell ref="W62:W63"/>
    <mergeCell ref="X62:X63"/>
    <mergeCell ref="L51:M51"/>
    <mergeCell ref="I52:J52"/>
    <mergeCell ref="L53:M53"/>
    <mergeCell ref="I54:J54"/>
    <mergeCell ref="B55:C55"/>
    <mergeCell ref="K55:L55"/>
    <mergeCell ref="A46:X46"/>
    <mergeCell ref="A47:X47"/>
    <mergeCell ref="A360:A361"/>
    <mergeCell ref="B360:V360"/>
    <mergeCell ref="A320:A321"/>
    <mergeCell ref="B320:O320"/>
    <mergeCell ref="P320:P321"/>
    <mergeCell ref="A309:A310"/>
    <mergeCell ref="A306:Q306"/>
    <mergeCell ref="B184:C184"/>
    <mergeCell ref="O184:S184"/>
    <mergeCell ref="H187:J187"/>
    <mergeCell ref="A263:S263"/>
    <mergeCell ref="A264:S264"/>
    <mergeCell ref="A266:A267"/>
    <mergeCell ref="B266:R266"/>
    <mergeCell ref="S266:S267"/>
    <mergeCell ref="A214:R214"/>
    <mergeCell ref="A215:R215"/>
    <mergeCell ref="A217:A218"/>
    <mergeCell ref="B217:R217"/>
    <mergeCell ref="A241:A242"/>
    <mergeCell ref="B241:R241"/>
    <mergeCell ref="S241:S242"/>
    <mergeCell ref="T241:T242"/>
    <mergeCell ref="A221:A222"/>
    <mergeCell ref="A345:A346"/>
    <mergeCell ref="B345:O345"/>
    <mergeCell ref="P345:P346"/>
    <mergeCell ref="A328:A329"/>
    <mergeCell ref="B328:N328"/>
    <mergeCell ref="O328:O329"/>
    <mergeCell ref="A336:R336"/>
    <mergeCell ref="A337:R337"/>
    <mergeCell ref="A339:A340"/>
    <mergeCell ref="B339:P339"/>
    <mergeCell ref="Q339:Q340"/>
    <mergeCell ref="A374:A375"/>
    <mergeCell ref="B374:N374"/>
    <mergeCell ref="O374:O375"/>
    <mergeCell ref="B375:B376"/>
    <mergeCell ref="N375:N376"/>
    <mergeCell ref="A394:X394"/>
    <mergeCell ref="R388:R389"/>
    <mergeCell ref="A366:R366"/>
    <mergeCell ref="A367:R367"/>
    <mergeCell ref="A369:A370"/>
    <mergeCell ref="B369:Q369"/>
    <mergeCell ref="R369:R370"/>
    <mergeCell ref="B370:B371"/>
    <mergeCell ref="E370:E371"/>
    <mergeCell ref="Q370:Q371"/>
    <mergeCell ref="X407:X408"/>
    <mergeCell ref="A379:U379"/>
    <mergeCell ref="A380:U380"/>
    <mergeCell ref="A382:A383"/>
    <mergeCell ref="B382:T382"/>
    <mergeCell ref="U382:U383"/>
    <mergeCell ref="A388:A389"/>
    <mergeCell ref="B388:Q388"/>
    <mergeCell ref="A395:X395"/>
    <mergeCell ref="A397:A398"/>
    <mergeCell ref="B397:W397"/>
    <mergeCell ref="Q399:R399"/>
    <mergeCell ref="K400:O400"/>
    <mergeCell ref="X400:X401"/>
    <mergeCell ref="H401:I401"/>
    <mergeCell ref="A414:O414"/>
    <mergeCell ref="A417:A418"/>
    <mergeCell ref="B417:N417"/>
    <mergeCell ref="O417:O418"/>
    <mergeCell ref="A455:V455"/>
    <mergeCell ref="A415:O415"/>
    <mergeCell ref="A407:A408"/>
    <mergeCell ref="B407:W407"/>
    <mergeCell ref="D446:P446"/>
    <mergeCell ref="A450:A451"/>
    <mergeCell ref="B450:O450"/>
    <mergeCell ref="P450:P451"/>
    <mergeCell ref="S436:T436"/>
    <mergeCell ref="A440:Q440"/>
    <mergeCell ref="A441:Q441"/>
    <mergeCell ref="A443:A444"/>
    <mergeCell ref="B443:P443"/>
    <mergeCell ref="Q443:Q444"/>
    <mergeCell ref="A424:U424"/>
    <mergeCell ref="A426:A427"/>
    <mergeCell ref="B426:T426"/>
    <mergeCell ref="U426:U427"/>
    <mergeCell ref="D430:T430"/>
    <mergeCell ref="A433:A434"/>
    <mergeCell ref="A456:V456"/>
    <mergeCell ref="A458:A459"/>
    <mergeCell ref="B458:U458"/>
    <mergeCell ref="V458:V459"/>
    <mergeCell ref="A460:A461"/>
    <mergeCell ref="V460:V461"/>
    <mergeCell ref="A482:A483"/>
    <mergeCell ref="B482:P482"/>
    <mergeCell ref="Q482:Q483"/>
    <mergeCell ref="R482:R483"/>
    <mergeCell ref="A471:R471"/>
    <mergeCell ref="A472:R472"/>
    <mergeCell ref="A474:A475"/>
    <mergeCell ref="B474:P474"/>
    <mergeCell ref="Q474:Q475"/>
    <mergeCell ref="R474:R475"/>
    <mergeCell ref="A488:T488"/>
    <mergeCell ref="A500:A501"/>
    <mergeCell ref="B500:R500"/>
    <mergeCell ref="S500:S501"/>
    <mergeCell ref="A464:A465"/>
    <mergeCell ref="B464:T464"/>
    <mergeCell ref="U464:U465"/>
    <mergeCell ref="A466:A467"/>
    <mergeCell ref="U466:U467"/>
    <mergeCell ref="A487:T487"/>
    <mergeCell ref="B523:O523"/>
    <mergeCell ref="P523:P524"/>
    <mergeCell ref="A530:U530"/>
    <mergeCell ref="A531:U531"/>
    <mergeCell ref="A533:A534"/>
    <mergeCell ref="B533:T533"/>
    <mergeCell ref="U533:U534"/>
    <mergeCell ref="A508:Q508"/>
    <mergeCell ref="A509:Q509"/>
    <mergeCell ref="A511:A512"/>
    <mergeCell ref="B511:P511"/>
    <mergeCell ref="Q511:Q512"/>
    <mergeCell ref="A517:A518"/>
    <mergeCell ref="B517:P517"/>
    <mergeCell ref="Q517:Q518"/>
    <mergeCell ref="A564:O564"/>
    <mergeCell ref="A565:O565"/>
    <mergeCell ref="A567:A568"/>
    <mergeCell ref="B567:N567"/>
    <mergeCell ref="O567:O568"/>
    <mergeCell ref="A572:A573"/>
    <mergeCell ref="B572:N572"/>
    <mergeCell ref="O572:O573"/>
    <mergeCell ref="A555:N555"/>
    <mergeCell ref="N557:N558"/>
    <mergeCell ref="L608:M608"/>
    <mergeCell ref="I610:J610"/>
    <mergeCell ref="A580:A581"/>
    <mergeCell ref="S580:S581"/>
    <mergeCell ref="A586:R586"/>
    <mergeCell ref="A587:R587"/>
    <mergeCell ref="A589:A590"/>
    <mergeCell ref="B589:R589"/>
    <mergeCell ref="R590:R592"/>
    <mergeCell ref="A598:V598"/>
    <mergeCell ref="A599:V599"/>
    <mergeCell ref="A601:A602"/>
    <mergeCell ref="B601:R601"/>
    <mergeCell ref="S601:S607"/>
    <mergeCell ref="I603:J603"/>
    <mergeCell ref="Q603:R603"/>
    <mergeCell ref="I604:J604"/>
    <mergeCell ref="H605:I605"/>
    <mergeCell ref="N605:O605"/>
    <mergeCell ref="K606:L606"/>
    <mergeCell ref="L607:M607"/>
    <mergeCell ref="A627:U627"/>
    <mergeCell ref="A628:U628"/>
    <mergeCell ref="A630:A631"/>
    <mergeCell ref="B630:U630"/>
    <mergeCell ref="U631:U633"/>
    <mergeCell ref="A637:A638"/>
    <mergeCell ref="B637:U637"/>
    <mergeCell ref="U638:U639"/>
    <mergeCell ref="A614:A615"/>
    <mergeCell ref="B614:V614"/>
    <mergeCell ref="V615:V619"/>
    <mergeCell ref="I616:J616"/>
    <mergeCell ref="N616:O616"/>
    <mergeCell ref="H617:L617"/>
    <mergeCell ref="I618:M618"/>
    <mergeCell ref="F619:G619"/>
    <mergeCell ref="K619:L619"/>
    <mergeCell ref="D668:U668"/>
    <mergeCell ref="T669:U669"/>
    <mergeCell ref="I670:J670"/>
    <mergeCell ref="I671:J671"/>
    <mergeCell ref="I674:J674"/>
    <mergeCell ref="T674:U674"/>
    <mergeCell ref="A644:T644"/>
    <mergeCell ref="A645:T645"/>
    <mergeCell ref="A656:A657"/>
    <mergeCell ref="B656:O656"/>
    <mergeCell ref="P656:P657"/>
    <mergeCell ref="A647:A648"/>
    <mergeCell ref="P647:P648"/>
    <mergeCell ref="B685:S685"/>
    <mergeCell ref="S686:T686"/>
    <mergeCell ref="G687:H687"/>
    <mergeCell ref="O687:P687"/>
    <mergeCell ref="S687:T687"/>
    <mergeCell ref="I688:J688"/>
    <mergeCell ref="S688:T688"/>
    <mergeCell ref="B677:S677"/>
    <mergeCell ref="G679:H679"/>
    <mergeCell ref="O679:P679"/>
    <mergeCell ref="G680:H680"/>
    <mergeCell ref="I681:J681"/>
    <mergeCell ref="G682:H682"/>
    <mergeCell ref="O682:P682"/>
    <mergeCell ref="S698:T698"/>
    <mergeCell ref="G699:H699"/>
    <mergeCell ref="S699:T699"/>
    <mergeCell ref="I700:J700"/>
    <mergeCell ref="S700:T700"/>
    <mergeCell ref="G689:H689"/>
    <mergeCell ref="O689:P689"/>
    <mergeCell ref="S689:T689"/>
    <mergeCell ref="C693:S693"/>
    <mergeCell ref="C694:S694"/>
    <mergeCell ref="B696:T696"/>
    <mergeCell ref="B703:R703"/>
    <mergeCell ref="Q704:R704"/>
    <mergeCell ref="F705:G705"/>
    <mergeCell ref="N705:P705"/>
    <mergeCell ref="Q705:R705"/>
    <mergeCell ref="D706:E706"/>
    <mergeCell ref="L706:P706"/>
    <mergeCell ref="Q706:R706"/>
    <mergeCell ref="G698:H698"/>
    <mergeCell ref="A72:W72"/>
    <mergeCell ref="A73:W73"/>
    <mergeCell ref="A75:A76"/>
    <mergeCell ref="V77:V78"/>
    <mergeCell ref="V80:V81"/>
    <mergeCell ref="A106:S106"/>
    <mergeCell ref="A107:S107"/>
    <mergeCell ref="A109:A110"/>
    <mergeCell ref="B109:R109"/>
    <mergeCell ref="S109:S110"/>
    <mergeCell ref="A125:S125"/>
    <mergeCell ref="A126:S126"/>
    <mergeCell ref="A128:A129"/>
    <mergeCell ref="B128:R128"/>
    <mergeCell ref="S128:S129"/>
    <mergeCell ref="A133:Z133"/>
    <mergeCell ref="A134:Z134"/>
    <mergeCell ref="A136:A137"/>
    <mergeCell ref="B136:Y136"/>
    <mergeCell ref="Z136:Z137"/>
    <mergeCell ref="K138:L138"/>
    <mergeCell ref="K141:L141"/>
    <mergeCell ref="K143:L143"/>
    <mergeCell ref="A154:V154"/>
    <mergeCell ref="A155:V155"/>
    <mergeCell ref="A157:A158"/>
    <mergeCell ref="B157:U157"/>
    <mergeCell ref="V157:V158"/>
    <mergeCell ref="E160:U160"/>
    <mergeCell ref="A146:A147"/>
    <mergeCell ref="B146:Y146"/>
    <mergeCell ref="A163:W163"/>
    <mergeCell ref="A164:W164"/>
    <mergeCell ref="A166:A167"/>
    <mergeCell ref="B166:V166"/>
    <mergeCell ref="W166:W167"/>
    <mergeCell ref="A282:A283"/>
    <mergeCell ref="S282:S283"/>
    <mergeCell ref="A294:A295"/>
    <mergeCell ref="S294:S295"/>
    <mergeCell ref="A180:A181"/>
    <mergeCell ref="B180:S180"/>
    <mergeCell ref="T180:T181"/>
    <mergeCell ref="B221:Q221"/>
    <mergeCell ref="R221:R222"/>
    <mergeCell ref="A490:A491"/>
    <mergeCell ref="B490:Q490"/>
    <mergeCell ref="R490:R491"/>
    <mergeCell ref="A552:A553"/>
    <mergeCell ref="N552:N553"/>
    <mergeCell ref="A559:A560"/>
    <mergeCell ref="M559:M560"/>
    <mergeCell ref="W360:W361"/>
    <mergeCell ref="A300:A301"/>
    <mergeCell ref="Q300:Q301"/>
    <mergeCell ref="B309:P309"/>
    <mergeCell ref="Q309:Q310"/>
    <mergeCell ref="A350:W350"/>
    <mergeCell ref="A351:W351"/>
    <mergeCell ref="A353:A354"/>
    <mergeCell ref="B353:T353"/>
    <mergeCell ref="U353:U354"/>
    <mergeCell ref="A543:A544"/>
    <mergeCell ref="B543:Q543"/>
    <mergeCell ref="H545:I545"/>
    <mergeCell ref="N545:P545"/>
    <mergeCell ref="F546:G546"/>
    <mergeCell ref="L546:N546"/>
    <mergeCell ref="A523:A524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дачные</vt:lpstr>
      <vt:lpstr>регулярные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Начальник ОКиМ</dc:creator>
  <cp:lastModifiedBy>Павлуцкая Александра Юрьевна</cp:lastModifiedBy>
  <dcterms:created xsi:type="dcterms:W3CDTF">2025-07-21T06:40:43Z</dcterms:created>
  <dcterms:modified xsi:type="dcterms:W3CDTF">2025-08-24T23:59:19Z</dcterms:modified>
</cp:coreProperties>
</file>